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C:\Users\asalimi\Downloads\Chena Power Plant\"/>
    </mc:Choice>
  </mc:AlternateContent>
  <xr:revisionPtr revIDLastSave="0" documentId="13_ncr:1_{DD9A2757-86A5-42EC-A69C-DB3EB1BD828E}" xr6:coauthVersionLast="47" xr6:coauthVersionMax="47" xr10:uidLastSave="{00000000-0000-0000-0000-000000000000}"/>
  <bookViews>
    <workbookView xWindow="-120" yWindow="-120" windowWidth="20730" windowHeight="11160" xr2:uid="{80512988-F47F-4031-AA6D-387DC373740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B32" i="1"/>
  <c r="E32" i="1" s="1"/>
  <c r="G25" i="1"/>
  <c r="G26" i="1" s="1"/>
  <c r="C32" i="1" l="1"/>
  <c r="J32" i="1" s="1"/>
  <c r="F32" i="1"/>
  <c r="G32" i="1" s="1"/>
  <c r="H32" i="1" s="1"/>
  <c r="I32" i="1" s="1"/>
  <c r="K32" i="1" l="1"/>
</calcChain>
</file>

<file path=xl/sharedStrings.xml><?xml version="1.0" encoding="utf-8"?>
<sst xmlns="http://schemas.openxmlformats.org/spreadsheetml/2006/main" count="45" uniqueCount="44">
  <si>
    <t>%S</t>
  </si>
  <si>
    <t>tons of coal/month</t>
  </si>
  <si>
    <t>g/mol</t>
  </si>
  <si>
    <t>Moles SO2/day</t>
  </si>
  <si>
    <t>tons S/day</t>
  </si>
  <si>
    <t>Tons S/month</t>
  </si>
  <si>
    <t xml:space="preserve">tons of ash/month </t>
  </si>
  <si>
    <t>tons/day of Na2SO4</t>
  </si>
  <si>
    <t>Tons of coal:</t>
  </si>
  <si>
    <t>M S:</t>
  </si>
  <si>
    <t>M SO2:</t>
  </si>
  <si>
    <t>M Na2SO4:</t>
  </si>
  <si>
    <t>Weighted Average Summary of Rail Sample Analysis reported in 1H23 FOR March, 2023 (highest month reported in FOR):</t>
  </si>
  <si>
    <t>Assumptions:</t>
  </si>
  <si>
    <t>Chemical fate reaction for S:</t>
  </si>
  <si>
    <t>Na2SO4</t>
  </si>
  <si>
    <t>Ash %:</t>
  </si>
  <si>
    <t>Volatiles %:</t>
  </si>
  <si>
    <t>Carbon %:</t>
  </si>
  <si>
    <t>Sulfur %:</t>
  </si>
  <si>
    <t>H2O %:</t>
  </si>
  <si>
    <t>Btu/lb:</t>
  </si>
  <si>
    <t>Based on the month of March 2023 and a potential of 0.25 % S</t>
  </si>
  <si>
    <t>% of Na2SO4 to ash (day avg)</t>
  </si>
  <si>
    <t>by: Moses C.</t>
  </si>
  <si>
    <t>Mol. Weight</t>
  </si>
  <si>
    <t>Controlling stoichiometric Reaction:</t>
  </si>
  <si>
    <t>Analysis Description:</t>
  </si>
  <si>
    <t>Additional Loading from potential DSI Controls at the Chena Power Plant</t>
  </si>
  <si>
    <t>Preliminar worst case scenario estimate of additional particulate matter processed by baghouse system from DSI using NaHCO3 at the Chena Power Plant, considering the highest expected sulfur content in the coal received at the Power Plant. A more realistic estimate will take into account excess unreacted NaHCO3, and other solid compounds derived from non-targeted compounds such as halogenated compounds.</t>
  </si>
  <si>
    <t>Excess NaHCO3 (wt%):</t>
  </si>
  <si>
    <t>% Fly Ash from total ash:</t>
  </si>
  <si>
    <t>(pending additional research)</t>
  </si>
  <si>
    <t>(Canpolat, 2011) (pending additional research)</t>
  </si>
  <si>
    <t>% of NaHCO3 into fly ash:</t>
  </si>
  <si>
    <t>tons ash/day</t>
  </si>
  <si>
    <t>% S content in coal:</t>
  </si>
  <si>
    <t>% Target Control Efficiency:</t>
  </si>
  <si>
    <t>M NaHCO3:</t>
  </si>
  <si>
    <t>Unreacted NaHCO3 ton/day</t>
  </si>
  <si>
    <t>% Natural S retention:</t>
  </si>
  <si>
    <t>(~10? due to presence of naturally occuring Na, Ca, Al and Si compounds in the coal)</t>
  </si>
  <si>
    <t>Stationary Source: Aurora Energy, LLC - Chena Power Plant</t>
  </si>
  <si>
    <t>Prepared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</si>
</sst>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horizontal="right"/>
    </xf>
    <xf numFmtId="0" fontId="1" fillId="0" borderId="0" xfId="0" applyFont="1"/>
    <xf numFmtId="0" fontId="0" fillId="0" borderId="1" xfId="0" applyBorder="1" applyAlignment="1">
      <alignment horizontal="center"/>
    </xf>
    <xf numFmtId="0" fontId="0" fillId="0" borderId="1" xfId="0" applyBorder="1" applyAlignment="1">
      <alignment horizontal="right"/>
    </xf>
    <xf numFmtId="164" fontId="0" fillId="0" borderId="1" xfId="0" applyNumberFormat="1" applyBorder="1" applyAlignment="1">
      <alignment horizontal="center"/>
    </xf>
    <xf numFmtId="0" fontId="1" fillId="0" borderId="1" xfId="0" applyFont="1" applyBorder="1" applyAlignment="1">
      <alignment horizontal="center" wrapText="1"/>
    </xf>
    <xf numFmtId="0" fontId="0" fillId="0" borderId="2" xfId="0" applyBorder="1"/>
    <xf numFmtId="0" fontId="0" fillId="0" borderId="0" xfId="0" applyAlignment="1">
      <alignment horizontal="left" wrapText="1"/>
    </xf>
    <xf numFmtId="0" fontId="2" fillId="0" borderId="0" xfId="0" applyFont="1" applyAlignment="1">
      <alignment horizontal="center"/>
    </xf>
    <xf numFmtId="0" fontId="0" fillId="0" borderId="0" xfId="0" applyAlignment="1">
      <alignment horizontal="left"/>
    </xf>
    <xf numFmtId="0" fontId="0" fillId="2" borderId="0" xfId="0" applyFill="1"/>
    <xf numFmtId="0" fontId="0" fillId="2" borderId="0" xfId="0" applyFill="1" applyAlignment="1">
      <alignment horizontal="right"/>
    </xf>
    <xf numFmtId="0" fontId="1" fillId="2" borderId="0" xfId="0" applyFont="1" applyFill="1"/>
    <xf numFmtId="0" fontId="3" fillId="0" borderId="0" xfId="0" applyFont="1" applyAlignment="1">
      <alignment horizontal="right"/>
    </xf>
    <xf numFmtId="14" fontId="3" fillId="0" borderId="0" xfId="0" applyNumberFormat="1" applyFont="1" applyAlignment="1">
      <alignment horizontal="center"/>
    </xf>
    <xf numFmtId="2" fontId="1" fillId="0" borderId="1" xfId="0" applyNumberFormat="1" applyFont="1" applyBorder="1" applyAlignment="1">
      <alignment horizontal="center"/>
    </xf>
    <xf numFmtId="0" fontId="0" fillId="0" borderId="1" xfId="0" applyBorder="1" applyAlignment="1">
      <alignment horizontal="center"/>
    </xf>
    <xf numFmtId="0" fontId="0" fillId="0" borderId="0" xfId="0" applyAlignment="1">
      <alignment horizontal="left" wrapText="1"/>
    </xf>
    <xf numFmtId="0" fontId="2" fillId="0" borderId="0" xfId="0" applyFont="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666750</xdr:colOff>
      <xdr:row>17</xdr:row>
      <xdr:rowOff>180975</xdr:rowOff>
    </xdr:from>
    <xdr:to>
      <xdr:col>8</xdr:col>
      <xdr:colOff>86169</xdr:colOff>
      <xdr:row>19</xdr:row>
      <xdr:rowOff>9554</xdr:rowOff>
    </xdr:to>
    <xdr:pic>
      <xdr:nvPicPr>
        <xdr:cNvPr id="4" name="Picture 3">
          <a:extLst>
            <a:ext uri="{FF2B5EF4-FFF2-40B4-BE49-F238E27FC236}">
              <a16:creationId xmlns:a16="http://schemas.microsoft.com/office/drawing/2014/main" id="{C0C72C8E-70AC-3A5F-A3B9-93F931E46797}"/>
            </a:ext>
          </a:extLst>
        </xdr:cNvPr>
        <xdr:cNvPicPr>
          <a:picLocks noChangeAspect="1"/>
        </xdr:cNvPicPr>
      </xdr:nvPicPr>
      <xdr:blipFill>
        <a:blip xmlns:r="http://schemas.openxmlformats.org/officeDocument/2006/relationships" r:embed="rId1"/>
        <a:stretch>
          <a:fillRect/>
        </a:stretch>
      </xdr:blipFill>
      <xdr:spPr>
        <a:xfrm>
          <a:off x="2952750" y="3209925"/>
          <a:ext cx="3181794" cy="20957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492B-15AC-4510-AF8E-967BC73621E8}">
  <sheetPr codeName="Sheet1"/>
  <dimension ref="B1:K32"/>
  <sheetViews>
    <sheetView tabSelected="1" topLeftCell="A9" workbookViewId="0">
      <selection activeCell="M11" sqref="M11"/>
    </sheetView>
  </sheetViews>
  <sheetFormatPr defaultRowHeight="15" x14ac:dyDescent="0.25"/>
  <cols>
    <col min="2" max="2" width="12" customWidth="1"/>
    <col min="3" max="3" width="13.140625" customWidth="1"/>
    <col min="4" max="4" width="10.140625" customWidth="1"/>
    <col min="5" max="5" width="11.140625" customWidth="1"/>
    <col min="6" max="6" width="12" bestFit="1" customWidth="1"/>
    <col min="7" max="7" width="11" customWidth="1"/>
    <col min="8" max="8" width="12.140625" customWidth="1"/>
    <col min="9" max="9" width="10.85546875" customWidth="1"/>
    <col min="10" max="10" width="13" customWidth="1"/>
    <col min="11" max="11" width="12" customWidth="1"/>
  </cols>
  <sheetData>
    <row r="1" spans="2:11" x14ac:dyDescent="0.25">
      <c r="C1" s="2"/>
    </row>
    <row r="2" spans="2:11" x14ac:dyDescent="0.25">
      <c r="B2" s="2"/>
      <c r="C2" s="2"/>
    </row>
    <row r="3" spans="2:11" ht="15.75" x14ac:dyDescent="0.25">
      <c r="B3" s="19" t="s">
        <v>28</v>
      </c>
      <c r="C3" s="19"/>
      <c r="D3" s="19"/>
      <c r="E3" s="19"/>
      <c r="F3" s="19"/>
      <c r="G3" s="19"/>
      <c r="H3" s="19"/>
      <c r="I3" s="19"/>
      <c r="J3" s="19"/>
      <c r="K3" s="19"/>
    </row>
    <row r="4" spans="2:11" ht="15.75" x14ac:dyDescent="0.25">
      <c r="B4" s="9"/>
      <c r="C4" s="9"/>
      <c r="D4" s="9"/>
      <c r="E4" s="9"/>
      <c r="F4" s="9"/>
      <c r="G4" s="9"/>
      <c r="H4" s="9"/>
      <c r="I4" s="9"/>
      <c r="J4" s="9"/>
      <c r="K4" s="9"/>
    </row>
    <row r="5" spans="2:11" ht="15.75" x14ac:dyDescent="0.25">
      <c r="B5" s="9"/>
      <c r="C5" s="9"/>
      <c r="D5" s="9"/>
      <c r="E5" s="9"/>
      <c r="F5" s="9"/>
      <c r="G5" s="9"/>
      <c r="H5" s="9"/>
      <c r="I5" s="14" t="s">
        <v>43</v>
      </c>
      <c r="J5" s="15">
        <v>45209</v>
      </c>
      <c r="K5" s="9"/>
    </row>
    <row r="6" spans="2:11" ht="15.75" x14ac:dyDescent="0.25">
      <c r="B6" s="2" t="s">
        <v>42</v>
      </c>
      <c r="C6" s="9"/>
      <c r="D6" s="9"/>
      <c r="E6" s="9"/>
      <c r="F6" s="9"/>
      <c r="G6" s="9"/>
      <c r="H6" s="9"/>
      <c r="I6" s="9"/>
      <c r="J6" t="s">
        <v>24</v>
      </c>
      <c r="K6" s="9"/>
    </row>
    <row r="8" spans="2:11" x14ac:dyDescent="0.25">
      <c r="B8" s="2" t="s">
        <v>27</v>
      </c>
    </row>
    <row r="9" spans="2:11" ht="57.75" customHeight="1" x14ac:dyDescent="0.25">
      <c r="B9" s="18" t="s">
        <v>29</v>
      </c>
      <c r="C9" s="18"/>
      <c r="D9" s="18"/>
      <c r="E9" s="18"/>
      <c r="F9" s="18"/>
      <c r="G9" s="18"/>
      <c r="H9" s="18"/>
      <c r="I9" s="18"/>
      <c r="J9" s="18"/>
      <c r="K9" s="18"/>
    </row>
    <row r="10" spans="2:11" x14ac:dyDescent="0.25">
      <c r="B10" s="8"/>
      <c r="C10" s="8"/>
      <c r="D10" s="8"/>
      <c r="E10" s="8"/>
      <c r="F10" s="8"/>
      <c r="G10" s="8"/>
      <c r="H10" s="8"/>
      <c r="I10" s="8"/>
      <c r="J10" s="8"/>
      <c r="K10" s="8"/>
    </row>
    <row r="11" spans="2:11" x14ac:dyDescent="0.25">
      <c r="B11" s="2" t="s">
        <v>13</v>
      </c>
    </row>
    <row r="12" spans="2:11" x14ac:dyDescent="0.25">
      <c r="C12" s="1" t="s">
        <v>36</v>
      </c>
      <c r="D12" s="11">
        <v>0.25</v>
      </c>
    </row>
    <row r="13" spans="2:11" x14ac:dyDescent="0.25">
      <c r="C13" s="1" t="s">
        <v>14</v>
      </c>
      <c r="D13" s="1" t="s">
        <v>15</v>
      </c>
    </row>
    <row r="14" spans="2:11" x14ac:dyDescent="0.25">
      <c r="C14" s="1" t="s">
        <v>40</v>
      </c>
      <c r="D14" s="1">
        <v>0</v>
      </c>
      <c r="E14" t="s">
        <v>41</v>
      </c>
    </row>
    <row r="15" spans="2:11" x14ac:dyDescent="0.25">
      <c r="C15" s="1" t="s">
        <v>37</v>
      </c>
      <c r="D15" s="12">
        <v>90</v>
      </c>
    </row>
    <row r="16" spans="2:11" x14ac:dyDescent="0.25">
      <c r="C16" s="1" t="s">
        <v>30</v>
      </c>
      <c r="D16" s="12">
        <v>5</v>
      </c>
      <c r="E16" t="s">
        <v>32</v>
      </c>
    </row>
    <row r="17" spans="2:11" x14ac:dyDescent="0.25">
      <c r="C17" s="1" t="s">
        <v>31</v>
      </c>
      <c r="D17" s="12">
        <v>80</v>
      </c>
      <c r="E17" t="s">
        <v>33</v>
      </c>
    </row>
    <row r="18" spans="2:11" x14ac:dyDescent="0.25">
      <c r="C18" s="1" t="s">
        <v>34</v>
      </c>
      <c r="D18" s="1">
        <v>100</v>
      </c>
    </row>
    <row r="19" spans="2:11" x14ac:dyDescent="0.25">
      <c r="B19" s="10" t="s">
        <v>26</v>
      </c>
    </row>
    <row r="21" spans="2:11" x14ac:dyDescent="0.25">
      <c r="B21" t="s">
        <v>12</v>
      </c>
    </row>
    <row r="22" spans="2:11" x14ac:dyDescent="0.25">
      <c r="B22" s="1" t="s">
        <v>8</v>
      </c>
      <c r="C22" s="13">
        <v>21677</v>
      </c>
      <c r="D22" s="7"/>
      <c r="E22" s="17" t="s">
        <v>25</v>
      </c>
      <c r="F22" s="17"/>
      <c r="G22" s="17"/>
    </row>
    <row r="23" spans="2:11" x14ac:dyDescent="0.25">
      <c r="B23" s="1" t="s">
        <v>21</v>
      </c>
      <c r="C23">
        <v>7655</v>
      </c>
      <c r="D23" s="7"/>
      <c r="E23" s="4" t="s">
        <v>9</v>
      </c>
      <c r="F23" s="3">
        <v>32.06</v>
      </c>
      <c r="G23" s="3" t="s">
        <v>2</v>
      </c>
    </row>
    <row r="24" spans="2:11" x14ac:dyDescent="0.25">
      <c r="B24" s="1" t="s">
        <v>20</v>
      </c>
      <c r="C24">
        <v>32.01</v>
      </c>
      <c r="D24" s="7"/>
      <c r="E24" s="4" t="s">
        <v>10</v>
      </c>
      <c r="F24" s="3">
        <v>64.066000000000003</v>
      </c>
      <c r="G24" s="3" t="s">
        <v>2</v>
      </c>
    </row>
    <row r="25" spans="2:11" x14ac:dyDescent="0.25">
      <c r="B25" s="1" t="s">
        <v>16</v>
      </c>
      <c r="C25" s="11">
        <v>4.6399999999999997</v>
      </c>
      <c r="D25" s="7"/>
      <c r="E25" s="4" t="s">
        <v>11</v>
      </c>
      <c r="F25" s="3">
        <v>142.04</v>
      </c>
      <c r="G25" s="3" t="str">
        <f>G24</f>
        <v>g/mol</v>
      </c>
    </row>
    <row r="26" spans="2:11" x14ac:dyDescent="0.25">
      <c r="B26" s="1" t="s">
        <v>17</v>
      </c>
      <c r="C26">
        <v>35.840000000000003</v>
      </c>
      <c r="E26" s="4" t="s">
        <v>38</v>
      </c>
      <c r="F26" s="3">
        <v>84.007000000000005</v>
      </c>
      <c r="G26" s="3" t="str">
        <f>G25</f>
        <v>g/mol</v>
      </c>
    </row>
    <row r="27" spans="2:11" x14ac:dyDescent="0.25">
      <c r="B27" s="1" t="s">
        <v>18</v>
      </c>
      <c r="C27">
        <v>27.51</v>
      </c>
    </row>
    <row r="28" spans="2:11" x14ac:dyDescent="0.25">
      <c r="B28" s="1" t="s">
        <v>19</v>
      </c>
      <c r="C28">
        <v>0.09</v>
      </c>
    </row>
    <row r="29" spans="2:11" x14ac:dyDescent="0.25">
      <c r="B29" s="1"/>
    </row>
    <row r="30" spans="2:11" x14ac:dyDescent="0.25">
      <c r="B30" s="20" t="s">
        <v>22</v>
      </c>
      <c r="C30" s="21"/>
      <c r="D30" s="21"/>
      <c r="E30" s="21"/>
      <c r="F30" s="21"/>
      <c r="G30" s="21"/>
      <c r="H30" s="21"/>
      <c r="I30" s="21"/>
      <c r="J30" s="21"/>
      <c r="K30" s="22"/>
    </row>
    <row r="31" spans="2:11" ht="60" x14ac:dyDescent="0.25">
      <c r="B31" s="6" t="s">
        <v>1</v>
      </c>
      <c r="C31" s="6" t="s">
        <v>6</v>
      </c>
      <c r="D31" s="6" t="s">
        <v>0</v>
      </c>
      <c r="E31" s="6" t="s">
        <v>5</v>
      </c>
      <c r="F31" s="6" t="s">
        <v>4</v>
      </c>
      <c r="G31" s="6" t="s">
        <v>3</v>
      </c>
      <c r="H31" s="6" t="s">
        <v>7</v>
      </c>
      <c r="I31" s="6" t="s">
        <v>39</v>
      </c>
      <c r="J31" s="6" t="s">
        <v>35</v>
      </c>
      <c r="K31" s="6" t="s">
        <v>23</v>
      </c>
    </row>
    <row r="32" spans="2:11" x14ac:dyDescent="0.25">
      <c r="B32" s="3">
        <f>C22</f>
        <v>21677</v>
      </c>
      <c r="C32" s="3">
        <f>B32*(C25/100)*(D17/100)</f>
        <v>804.65023999999994</v>
      </c>
      <c r="D32" s="3">
        <f>D12</f>
        <v>0.25</v>
      </c>
      <c r="E32" s="5">
        <f>B32*D32/100</f>
        <v>54.192500000000003</v>
      </c>
      <c r="F32" s="5">
        <f>E32/31</f>
        <v>1.7481451612903227</v>
      </c>
      <c r="G32" s="5">
        <f>F32*2000*453.6/F24</f>
        <v>24754.429655707874</v>
      </c>
      <c r="H32" s="5">
        <f>G32*F25/453.6/2000*(D15/100 )</f>
        <v>3.4882134804531217</v>
      </c>
      <c r="I32" s="5">
        <f>H32*2/F25*F26*D16/100</f>
        <v>0.20630410437371544</v>
      </c>
      <c r="J32" s="5">
        <f>C32/30</f>
        <v>26.821674666666663</v>
      </c>
      <c r="K32" s="16">
        <f>(H32+I32)/J32*100</f>
        <v>13.774373266178996</v>
      </c>
    </row>
  </sheetData>
  <sheetProtection algorithmName="SHA-512" hashValue="kyKLOQTOKbKJs5/X28IAXPq26L7SMldKs2yp1iET1A63gNoLE+KliA55oq4I+Ccd3AJ29Xy++gT0Ii2hgviy4A==" saltValue="600h2UMtZfRvTBADcTWM5g==" spinCount="100000" sheet="1" objects="1" scenarios="1"/>
  <mergeCells count="4">
    <mergeCell ref="E22:G22"/>
    <mergeCell ref="B9:K9"/>
    <mergeCell ref="B3:K3"/>
    <mergeCell ref="B30:K3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801683-13b5-4471-b07d-4f526a8d92e6" xsi:nil="true"/>
    <lcf76f155ced4ddcb4097134ff3c332f xmlns="328188c1-2ee9-48af-ac1f-a2e00dbc830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08C179EEC2074C94A5872F733D36B4" ma:contentTypeVersion="16" ma:contentTypeDescription="Create a new document." ma:contentTypeScope="" ma:versionID="0f5fbe200114ef317095e8011f4b7a2d">
  <xsd:schema xmlns:xsd="http://www.w3.org/2001/XMLSchema" xmlns:xs="http://www.w3.org/2001/XMLSchema" xmlns:p="http://schemas.microsoft.com/office/2006/metadata/properties" xmlns:ns2="328188c1-2ee9-48af-ac1f-a2e00dbc8300" xmlns:ns3="e9801683-13b5-4471-b07d-4f526a8d92e6" targetNamespace="http://schemas.microsoft.com/office/2006/metadata/properties" ma:root="true" ma:fieldsID="18f240d04f6301ac98a2c5d2ac33bf3c" ns2:_="" ns3:_="">
    <xsd:import namespace="328188c1-2ee9-48af-ac1f-a2e00dbc8300"/>
    <xsd:import namespace="e9801683-13b5-4471-b07d-4f526a8d92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188c1-2ee9-48af-ac1f-a2e00dbc8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1fff9b3-6ef6-4aa5-8852-6b1354b1ee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801683-13b5-4471-b07d-4f526a8d92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b7ffe5-37ca-40c1-9381-711a17cdd677}" ma:internalName="TaxCatchAll" ma:showField="CatchAllData" ma:web="e9801683-13b5-4471-b07d-4f526a8d92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20997E-250C-4872-A58D-4FEB7D4FF219}">
  <ds:schemaRefs>
    <ds:schemaRef ds:uri="http://schemas.microsoft.com/office/2006/metadata/properties"/>
    <ds:schemaRef ds:uri="http://schemas.microsoft.com/office/infopath/2007/PartnerControls"/>
    <ds:schemaRef ds:uri="e9801683-13b5-4471-b07d-4f526a8d92e6"/>
    <ds:schemaRef ds:uri="328188c1-2ee9-48af-ac1f-a2e00dbc8300"/>
  </ds:schemaRefs>
</ds:datastoreItem>
</file>

<file path=customXml/itemProps2.xml><?xml version="1.0" encoding="utf-8"?>
<ds:datastoreItem xmlns:ds="http://schemas.openxmlformats.org/officeDocument/2006/customXml" ds:itemID="{DC699F2A-3663-4E10-8D19-8BF225023858}">
  <ds:schemaRefs>
    <ds:schemaRef ds:uri="http://schemas.microsoft.com/sharepoint/v3/contenttype/forms"/>
  </ds:schemaRefs>
</ds:datastoreItem>
</file>

<file path=customXml/itemProps3.xml><?xml version="1.0" encoding="utf-8"?>
<ds:datastoreItem xmlns:ds="http://schemas.openxmlformats.org/officeDocument/2006/customXml" ds:itemID="{2966CAAB-80DB-4AEF-9FDB-742542802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8188c1-2ee9-48af-ac1f-a2e00dbc8300"/>
    <ds:schemaRef ds:uri="e9801683-13b5-4471-b07d-4f526a8d9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Coss, Moses</dc:creator>
  <cp:lastModifiedBy>Alimi, Adeyemi S (DEC)</cp:lastModifiedBy>
  <dcterms:created xsi:type="dcterms:W3CDTF">2023-10-09T19:19:27Z</dcterms:created>
  <dcterms:modified xsi:type="dcterms:W3CDTF">2024-08-21T17:55:13Z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0x010100EF08C179EEC2074C94A5872F733D36B4</vt:lpwstr>
  </property>
</Properties>
</file>