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limi\Downloads\GVEA North Pole\"/>
    </mc:Choice>
  </mc:AlternateContent>
  <xr:revisionPtr revIDLastSave="0" documentId="13_ncr:1_{2CD62B9F-C946-46AB-9BC2-C31D5D1934C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19-2020" sheetId="3" r:id="rId1"/>
    <sheet name="2021-2022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4" l="1"/>
  <c r="AG34" i="3"/>
  <c r="AF35" i="3"/>
  <c r="AG35" i="3" s="1"/>
  <c r="E2" i="4"/>
  <c r="AF36" i="3" l="1"/>
  <c r="AG36" i="3" s="1"/>
  <c r="AF14" i="3"/>
  <c r="AF31" i="3" l="1"/>
  <c r="AE31" i="3"/>
  <c r="AE26" i="3"/>
  <c r="AE27" i="3"/>
  <c r="AE28" i="3"/>
  <c r="AE29" i="3" s="1"/>
  <c r="AE30" i="3"/>
  <c r="AE25" i="3"/>
  <c r="AF32" i="3" l="1"/>
  <c r="AG32" i="3" s="1"/>
  <c r="AG31" i="3"/>
  <c r="AE19" i="3"/>
  <c r="AE18" i="3"/>
  <c r="AF5" i="3"/>
  <c r="AE24" i="3"/>
  <c r="AE17" i="3"/>
  <c r="AF33" i="3" l="1"/>
  <c r="AG33" i="3" s="1"/>
  <c r="AE10" i="3"/>
  <c r="AF34" i="3" l="1"/>
  <c r="AE23" i="3"/>
  <c r="AE22" i="3"/>
  <c r="AE21" i="3"/>
  <c r="AE20" i="3"/>
  <c r="AE16" i="3"/>
  <c r="AE15" i="3"/>
  <c r="AE13" i="3"/>
  <c r="AE14" i="3" s="1"/>
  <c r="AE12" i="3"/>
  <c r="AE11" i="3"/>
  <c r="AE9" i="3"/>
  <c r="AE8" i="3"/>
  <c r="AE7" i="3"/>
  <c r="AE6" i="3"/>
  <c r="AE5" i="3"/>
  <c r="AE4" i="3"/>
  <c r="AF19" i="3" l="1"/>
  <c r="AF24" i="3"/>
  <c r="AF9" i="3" l="1"/>
  <c r="AF7" i="3"/>
</calcChain>
</file>

<file path=xl/sharedStrings.xml><?xml version="1.0" encoding="utf-8"?>
<sst xmlns="http://schemas.openxmlformats.org/spreadsheetml/2006/main" count="319" uniqueCount="37">
  <si>
    <t>Naphtha</t>
  </si>
  <si>
    <t>ULSD</t>
  </si>
  <si>
    <t>PSI Delivery Charge</t>
  </si>
  <si>
    <t>PSI Truck Freight</t>
  </si>
  <si>
    <t>Big State Delivery</t>
  </si>
  <si>
    <t>PSI Fuel Surcharge</t>
  </si>
  <si>
    <t>PSI &amp; Federal surcharges *</t>
  </si>
  <si>
    <t>PSI Base Price</t>
  </si>
  <si>
    <t>DF2+10</t>
  </si>
  <si>
    <t>North Pole</t>
  </si>
  <si>
    <t>DF2-15</t>
  </si>
  <si>
    <t>All prices per gallon</t>
  </si>
  <si>
    <t>-</t>
  </si>
  <si>
    <t>LSR Naphtha</t>
  </si>
  <si>
    <t>QB Naphtha</t>
  </si>
  <si>
    <t>Big State Fuel Surcharge</t>
  </si>
  <si>
    <t>PSI Ops Surcharge</t>
  </si>
  <si>
    <t>DF1 HS</t>
  </si>
  <si>
    <t>WK 1</t>
  </si>
  <si>
    <t>WK 3</t>
  </si>
  <si>
    <t>WK 2</t>
  </si>
  <si>
    <t>VDZ 5/26</t>
  </si>
  <si>
    <t>VDZ 5/24</t>
  </si>
  <si>
    <t>Average for fuel type</t>
  </si>
  <si>
    <t>Difference between ULSD and DF2+10 at NPPP</t>
  </si>
  <si>
    <t>Difference between ULSD and LSR Naphtha at NPPP</t>
  </si>
  <si>
    <t>Difference between ULSD and No. 1 and No.2 fuel at NPPP</t>
  </si>
  <si>
    <t>Difference between ULSD and No.2 fuels at NPPP</t>
  </si>
  <si>
    <t>Difference between ULSD and Naphtha (average)</t>
  </si>
  <si>
    <t>HS#2+10</t>
  </si>
  <si>
    <t>HS#2-15</t>
  </si>
  <si>
    <t>No. 1 ULS &lt;15 ppm</t>
  </si>
  <si>
    <t>Difference between ULS and HS2</t>
  </si>
  <si>
    <t>Weighted Average</t>
  </si>
  <si>
    <t>Difference between ULSD and No. 1</t>
  </si>
  <si>
    <t>NO 1 &lt; 1,000 ppm</t>
  </si>
  <si>
    <t>Difference between ULS and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</si>
</sst>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0.0%"/>
    <numFmt numFmtId="167" formatCode="&quot;$&quot;#,##0.0000"/>
    <numFmt numFmtId="168" formatCode="_(&quot;$&quot;* #,##0.000_);_(&quot;$&quot;* \(#,##0.000\);_(&quot;$&quot;* &quot;-&quot;??_);_(@_)"/>
    <numFmt numFmtId="169" formatCode="_(&quot;$&quot;* #,##0.0000_);_(&quot;$&quot;* \(#,##0.0000\);_(&quot;$&quot;* &quot;-&quot;??_);_(@_)"/>
    <numFmt numFmtId="170" formatCode="&quot;$&quot;#,##0.0000_);[Red]\(&quot;$&quot;#,#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9">
    <xf numFmtId="0" fontId="0" fillId="0" borderId="0" xfId="0"/>
    <xf numFmtId="17" fontId="1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0" xfId="0" applyAlignment="1">
      <alignment horizontal="center"/>
    </xf>
    <xf numFmtId="165" fontId="0" fillId="0" borderId="11" xfId="0" applyNumberFormat="1" applyBorder="1" applyAlignment="1">
      <alignment horizontal="center"/>
    </xf>
    <xf numFmtId="0" fontId="2" fillId="0" borderId="19" xfId="0" applyFont="1" applyBorder="1" applyAlignment="1">
      <alignment vertical="center" textRotation="90"/>
    </xf>
    <xf numFmtId="165" fontId="0" fillId="0" borderId="2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2" borderId="11" xfId="0" applyFill="1" applyBorder="1"/>
    <xf numFmtId="165" fontId="0" fillId="2" borderId="11" xfId="0" applyNumberFormat="1" applyFill="1" applyBorder="1" applyAlignment="1">
      <alignment horizontal="center"/>
    </xf>
    <xf numFmtId="0" fontId="0" fillId="2" borderId="12" xfId="0" applyFill="1" applyBorder="1"/>
    <xf numFmtId="165" fontId="0" fillId="2" borderId="12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2" borderId="20" xfId="0" applyFill="1" applyBorder="1"/>
    <xf numFmtId="166" fontId="0" fillId="2" borderId="13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0" fontId="0" fillId="2" borderId="18" xfId="0" applyFill="1" applyBorder="1"/>
    <xf numFmtId="165" fontId="0" fillId="2" borderId="20" xfId="0" applyNumberFormat="1" applyFill="1" applyBorder="1" applyAlignment="1">
      <alignment horizontal="center"/>
    </xf>
    <xf numFmtId="0" fontId="0" fillId="3" borderId="11" xfId="0" applyFill="1" applyBorder="1"/>
    <xf numFmtId="165" fontId="0" fillId="3" borderId="20" xfId="0" applyNumberFormat="1" applyFill="1" applyBorder="1" applyAlignment="1">
      <alignment horizontal="center"/>
    </xf>
    <xf numFmtId="0" fontId="0" fillId="3" borderId="12" xfId="0" applyFill="1" applyBorder="1"/>
    <xf numFmtId="165" fontId="0" fillId="3" borderId="12" xfId="0" applyNumberFormat="1" applyFill="1" applyBorder="1" applyAlignment="1">
      <alignment horizontal="center"/>
    </xf>
    <xf numFmtId="0" fontId="0" fillId="3" borderId="20" xfId="0" applyFill="1" applyBorder="1"/>
    <xf numFmtId="166" fontId="0" fillId="3" borderId="21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166" fontId="0" fillId="3" borderId="13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0" fillId="4" borderId="11" xfId="0" applyFill="1" applyBorder="1"/>
    <xf numFmtId="165" fontId="0" fillId="4" borderId="11" xfId="0" applyNumberFormat="1" applyFill="1" applyBorder="1" applyAlignment="1">
      <alignment horizontal="center"/>
    </xf>
    <xf numFmtId="0" fontId="0" fillId="4" borderId="12" xfId="0" applyFill="1" applyBorder="1"/>
    <xf numFmtId="165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0" fontId="0" fillId="4" borderId="20" xfId="0" applyFill="1" applyBorder="1"/>
    <xf numFmtId="166" fontId="0" fillId="4" borderId="14" xfId="0" applyNumberFormat="1" applyFill="1" applyBorder="1" applyAlignment="1">
      <alignment horizontal="center"/>
    </xf>
    <xf numFmtId="165" fontId="0" fillId="4" borderId="20" xfId="0" applyNumberFormat="1" applyFill="1" applyBorder="1" applyAlignment="1">
      <alignment horizontal="center"/>
    </xf>
    <xf numFmtId="0" fontId="0" fillId="4" borderId="21" xfId="0" applyFill="1" applyBorder="1"/>
    <xf numFmtId="0" fontId="0" fillId="4" borderId="22" xfId="0" applyFill="1" applyBorder="1"/>
    <xf numFmtId="164" fontId="0" fillId="2" borderId="12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5" fontId="0" fillId="0" borderId="0" xfId="0" applyNumberFormat="1"/>
    <xf numFmtId="167" fontId="0" fillId="0" borderId="0" xfId="0" applyNumberFormat="1"/>
    <xf numFmtId="165" fontId="0" fillId="5" borderId="0" xfId="0" applyNumberFormat="1" applyFill="1"/>
    <xf numFmtId="0" fontId="0" fillId="3" borderId="13" xfId="0" applyFill="1" applyBorder="1"/>
    <xf numFmtId="0" fontId="0" fillId="6" borderId="20" xfId="0" applyFill="1" applyBorder="1"/>
    <xf numFmtId="165" fontId="0" fillId="6" borderId="20" xfId="0" applyNumberFormat="1" applyFill="1" applyBorder="1" applyAlignment="1">
      <alignment horizontal="center"/>
    </xf>
    <xf numFmtId="0" fontId="0" fillId="6" borderId="12" xfId="0" applyFill="1" applyBorder="1"/>
    <xf numFmtId="165" fontId="0" fillId="6" borderId="12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6" fontId="0" fillId="6" borderId="2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23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166" fontId="0" fillId="2" borderId="4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7" fontId="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0" fillId="6" borderId="12" xfId="0" applyNumberFormat="1" applyFill="1" applyBorder="1" applyAlignment="1">
      <alignment horizontal="center"/>
    </xf>
    <xf numFmtId="166" fontId="0" fillId="6" borderId="20" xfId="0" applyNumberForma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168" fontId="0" fillId="0" borderId="0" xfId="1" applyNumberFormat="1" applyFont="1"/>
    <xf numFmtId="169" fontId="0" fillId="0" borderId="0" xfId="1" applyNumberFormat="1" applyFont="1"/>
    <xf numFmtId="170" fontId="0" fillId="0" borderId="0" xfId="0" applyNumberFormat="1"/>
    <xf numFmtId="168" fontId="0" fillId="0" borderId="0" xfId="0" applyNumberFormat="1"/>
    <xf numFmtId="0" fontId="2" fillId="0" borderId="15" xfId="0" applyFont="1" applyBorder="1" applyAlignment="1">
      <alignment vertical="center" textRotation="90"/>
    </xf>
    <xf numFmtId="0" fontId="2" fillId="0" borderId="16" xfId="0" applyFont="1" applyBorder="1" applyAlignment="1">
      <alignment vertical="center" textRotation="90"/>
    </xf>
    <xf numFmtId="0" fontId="0" fillId="0" borderId="16" xfId="0" applyBorder="1" applyAlignment="1">
      <alignment vertical="center" textRotation="90"/>
    </xf>
    <xf numFmtId="0" fontId="0" fillId="0" borderId="17" xfId="0" applyBorder="1" applyAlignment="1">
      <alignment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AH49"/>
  <sheetViews>
    <sheetView topLeftCell="A16" zoomScale="80" zoomScaleNormal="80" workbookViewId="0">
      <pane xSplit="4" topLeftCell="S1" activePane="topRight" state="frozen"/>
      <selection pane="topRight" activeCell="AL22" sqref="AL22"/>
    </sheetView>
  </sheetViews>
  <sheetFormatPr defaultRowHeight="15" x14ac:dyDescent="0.25"/>
  <cols>
    <col min="3" max="3" width="12" bestFit="1" customWidth="1"/>
    <col min="4" max="4" width="24.42578125" bestFit="1" customWidth="1"/>
    <col min="5" max="30" width="9.140625" style="5"/>
  </cols>
  <sheetData>
    <row r="2" spans="2:32" ht="15.75" thickBot="1" x14ac:dyDescent="0.3">
      <c r="B2" t="s">
        <v>11</v>
      </c>
      <c r="J2" s="5" t="s">
        <v>22</v>
      </c>
      <c r="K2" s="5" t="s">
        <v>21</v>
      </c>
      <c r="AB2" s="5" t="s">
        <v>18</v>
      </c>
      <c r="AC2" s="5" t="s">
        <v>20</v>
      </c>
      <c r="AD2" s="5" t="s">
        <v>19</v>
      </c>
    </row>
    <row r="3" spans="2:32" ht="45.75" thickBot="1" x14ac:dyDescent="0.3">
      <c r="E3" s="1">
        <v>43466</v>
      </c>
      <c r="F3" s="1">
        <v>43497</v>
      </c>
      <c r="G3" s="1">
        <v>43525</v>
      </c>
      <c r="H3" s="1">
        <v>43556</v>
      </c>
      <c r="I3" s="1">
        <v>43586</v>
      </c>
      <c r="J3" s="70">
        <v>43586</v>
      </c>
      <c r="K3" s="70">
        <v>43586</v>
      </c>
      <c r="L3" s="1">
        <v>43617</v>
      </c>
      <c r="M3" s="1">
        <v>43647</v>
      </c>
      <c r="N3" s="1">
        <v>43678</v>
      </c>
      <c r="O3" s="1">
        <v>43709</v>
      </c>
      <c r="P3" s="1">
        <v>43739</v>
      </c>
      <c r="Q3" s="1">
        <v>43770</v>
      </c>
      <c r="R3" s="1">
        <v>43800</v>
      </c>
      <c r="S3" s="1">
        <v>43831</v>
      </c>
      <c r="T3" s="1">
        <v>43862</v>
      </c>
      <c r="U3" s="1">
        <v>43891</v>
      </c>
      <c r="V3" s="1">
        <v>43922</v>
      </c>
      <c r="W3" s="1">
        <v>43952</v>
      </c>
      <c r="X3" s="1">
        <v>43983</v>
      </c>
      <c r="Y3" s="1">
        <v>44013</v>
      </c>
      <c r="Z3" s="1">
        <v>44044</v>
      </c>
      <c r="AA3" s="1">
        <v>44075</v>
      </c>
      <c r="AB3" s="1">
        <v>44105</v>
      </c>
      <c r="AC3" s="70">
        <v>44105</v>
      </c>
      <c r="AD3" s="1">
        <v>44105</v>
      </c>
      <c r="AF3" s="80" t="s">
        <v>23</v>
      </c>
    </row>
    <row r="4" spans="2:32" ht="15.75" thickTop="1" x14ac:dyDescent="0.25">
      <c r="B4" s="85" t="s">
        <v>9</v>
      </c>
      <c r="C4" s="4" t="s">
        <v>0</v>
      </c>
      <c r="D4" s="4" t="s">
        <v>7</v>
      </c>
      <c r="E4" s="6" t="s">
        <v>12</v>
      </c>
      <c r="F4" s="6"/>
      <c r="G4" s="6" t="s">
        <v>12</v>
      </c>
      <c r="H4" s="6" t="s">
        <v>12</v>
      </c>
      <c r="I4" s="66">
        <v>1.661</v>
      </c>
      <c r="J4" s="6" t="s">
        <v>12</v>
      </c>
      <c r="K4" s="6" t="s">
        <v>12</v>
      </c>
      <c r="L4" s="68">
        <v>1.6140000000000001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6" t="s">
        <v>12</v>
      </c>
      <c r="AC4" s="6" t="s">
        <v>12</v>
      </c>
      <c r="AD4" s="68" t="s">
        <v>12</v>
      </c>
      <c r="AE4" s="42">
        <f t="shared" ref="AE4:AE13" si="0">+AVERAGE(E4:AD4)</f>
        <v>1.6375000000000002</v>
      </c>
    </row>
    <row r="5" spans="2:32" ht="15.75" thickBot="1" x14ac:dyDescent="0.3">
      <c r="B5" s="86"/>
      <c r="C5" s="3"/>
      <c r="D5" s="3" t="s">
        <v>6</v>
      </c>
      <c r="E5" s="9" t="s">
        <v>12</v>
      </c>
      <c r="F5" s="9"/>
      <c r="G5" s="9" t="s">
        <v>12</v>
      </c>
      <c r="H5" s="9" t="s">
        <v>12</v>
      </c>
      <c r="I5" s="67">
        <v>1E-3</v>
      </c>
      <c r="J5" s="10" t="s">
        <v>12</v>
      </c>
      <c r="K5" s="10" t="s">
        <v>12</v>
      </c>
      <c r="L5" s="69">
        <v>1E-3</v>
      </c>
      <c r="M5" s="9" t="s">
        <v>12</v>
      </c>
      <c r="N5" s="9" t="s">
        <v>12</v>
      </c>
      <c r="O5" s="9" t="s">
        <v>12</v>
      </c>
      <c r="P5" s="9" t="s">
        <v>12</v>
      </c>
      <c r="Q5" s="9" t="s">
        <v>12</v>
      </c>
      <c r="R5" s="9" t="s">
        <v>12</v>
      </c>
      <c r="S5" s="9" t="s">
        <v>12</v>
      </c>
      <c r="T5" s="9" t="s">
        <v>12</v>
      </c>
      <c r="U5" s="9" t="s">
        <v>12</v>
      </c>
      <c r="V5" s="9" t="s">
        <v>12</v>
      </c>
      <c r="W5" s="9" t="s">
        <v>12</v>
      </c>
      <c r="X5" s="9" t="s">
        <v>12</v>
      </c>
      <c r="Y5" s="9" t="s">
        <v>12</v>
      </c>
      <c r="Z5" s="9" t="s">
        <v>12</v>
      </c>
      <c r="AA5" s="9" t="s">
        <v>12</v>
      </c>
      <c r="AB5" s="67" t="s">
        <v>12</v>
      </c>
      <c r="AC5" s="9" t="s">
        <v>12</v>
      </c>
      <c r="AD5" s="69" t="s">
        <v>12</v>
      </c>
      <c r="AE5" s="42">
        <f t="shared" si="0"/>
        <v>1E-3</v>
      </c>
      <c r="AF5" s="42">
        <f>+AE5+AE4</f>
        <v>1.6385000000000001</v>
      </c>
    </row>
    <row r="6" spans="2:32" x14ac:dyDescent="0.25">
      <c r="B6" s="86"/>
      <c r="C6" s="2" t="s">
        <v>13</v>
      </c>
      <c r="D6" s="2" t="s">
        <v>7</v>
      </c>
      <c r="E6" s="6">
        <v>1.5029999999999999</v>
      </c>
      <c r="F6" s="6">
        <v>1.534</v>
      </c>
      <c r="G6" s="6">
        <v>1.5529999999999999</v>
      </c>
      <c r="H6" s="6">
        <v>1.462</v>
      </c>
      <c r="I6" s="66">
        <v>1.3049999999999999</v>
      </c>
      <c r="J6" s="6" t="s">
        <v>12</v>
      </c>
      <c r="K6" s="6" t="s">
        <v>12</v>
      </c>
      <c r="L6" s="68">
        <v>1.343</v>
      </c>
      <c r="M6" s="6">
        <v>1.349</v>
      </c>
      <c r="N6" s="6">
        <v>1.2929999999999999</v>
      </c>
      <c r="O6" s="6">
        <v>1.87</v>
      </c>
      <c r="P6" s="6">
        <v>1.1000000000000001</v>
      </c>
      <c r="Q6" s="6">
        <v>1.403</v>
      </c>
      <c r="R6" s="6">
        <v>1.625</v>
      </c>
      <c r="S6" s="6">
        <v>1.6080000000000001</v>
      </c>
      <c r="T6" s="6">
        <v>1.2909999999999999</v>
      </c>
      <c r="U6" s="6">
        <v>1.07</v>
      </c>
      <c r="V6" s="6">
        <v>0.83599999999999997</v>
      </c>
      <c r="W6" s="6">
        <v>0.92800000000000005</v>
      </c>
      <c r="X6" s="6">
        <v>1.21</v>
      </c>
      <c r="Y6" s="6">
        <v>1.2390000000000001</v>
      </c>
      <c r="Z6" s="6">
        <v>1.25</v>
      </c>
      <c r="AA6" s="6">
        <v>1.23</v>
      </c>
      <c r="AB6" s="66">
        <v>1.222</v>
      </c>
      <c r="AC6" s="6" t="s">
        <v>12</v>
      </c>
      <c r="AD6" s="68" t="s">
        <v>12</v>
      </c>
      <c r="AE6" s="42">
        <f t="shared" si="0"/>
        <v>1.3283636363636366</v>
      </c>
    </row>
    <row r="7" spans="2:32" ht="15.75" thickBot="1" x14ac:dyDescent="0.3">
      <c r="B7" s="86"/>
      <c r="C7" s="3"/>
      <c r="D7" s="3" t="s">
        <v>6</v>
      </c>
      <c r="E7" s="10">
        <v>1E-3</v>
      </c>
      <c r="F7" s="10">
        <v>1E-3</v>
      </c>
      <c r="G7" s="10">
        <v>1E-3</v>
      </c>
      <c r="H7" s="10">
        <v>1E-3</v>
      </c>
      <c r="I7" s="71">
        <v>1E-3</v>
      </c>
      <c r="J7" s="10" t="s">
        <v>12</v>
      </c>
      <c r="K7" s="10" t="s">
        <v>12</v>
      </c>
      <c r="L7" s="78">
        <v>1E-3</v>
      </c>
      <c r="M7" s="10">
        <v>1E-3</v>
      </c>
      <c r="N7" s="10">
        <v>1E-3</v>
      </c>
      <c r="O7" s="10">
        <v>1E-3</v>
      </c>
      <c r="P7" s="10">
        <v>1E-3</v>
      </c>
      <c r="Q7" s="10">
        <v>1E-3</v>
      </c>
      <c r="R7" s="10">
        <v>1E-3</v>
      </c>
      <c r="S7" s="10">
        <v>3.143E-3</v>
      </c>
      <c r="T7" s="10">
        <v>3.143E-3</v>
      </c>
      <c r="U7" s="10">
        <v>3.143E-3</v>
      </c>
      <c r="V7" s="10">
        <v>3.143E-3</v>
      </c>
      <c r="W7" s="10">
        <v>3.143E-3</v>
      </c>
      <c r="X7" s="10">
        <v>3.143E-3</v>
      </c>
      <c r="Y7" s="10">
        <v>3.143E-3</v>
      </c>
      <c r="Z7" s="10">
        <v>3.143E-3</v>
      </c>
      <c r="AA7" s="10">
        <v>3.143E-3</v>
      </c>
      <c r="AB7" s="71">
        <v>3.143E-3</v>
      </c>
      <c r="AC7" s="9" t="s">
        <v>12</v>
      </c>
      <c r="AD7" s="69" t="s">
        <v>12</v>
      </c>
      <c r="AE7" s="42">
        <f t="shared" si="0"/>
        <v>1.9740909090909093E-3</v>
      </c>
      <c r="AF7" s="42">
        <f>+AE7+AE6</f>
        <v>1.3303377272727275</v>
      </c>
    </row>
    <row r="8" spans="2:32" x14ac:dyDescent="0.25">
      <c r="B8" s="86"/>
      <c r="C8" s="2" t="s">
        <v>14</v>
      </c>
      <c r="D8" s="2" t="s">
        <v>7</v>
      </c>
      <c r="E8" s="8">
        <v>1.7470000000000001</v>
      </c>
      <c r="F8" s="8">
        <v>1.89</v>
      </c>
      <c r="G8" s="8">
        <v>1.94</v>
      </c>
      <c r="H8" s="8" t="s">
        <v>12</v>
      </c>
      <c r="I8" s="72">
        <v>2.0059999999999998</v>
      </c>
      <c r="J8" s="6" t="s">
        <v>12</v>
      </c>
      <c r="K8" s="6" t="s">
        <v>12</v>
      </c>
      <c r="L8" s="79">
        <v>1.89</v>
      </c>
      <c r="M8" s="8">
        <v>1.925</v>
      </c>
      <c r="N8" s="8">
        <v>1.784</v>
      </c>
      <c r="O8" s="8">
        <v>1.2370000000000001</v>
      </c>
      <c r="P8" s="8">
        <v>1.84</v>
      </c>
      <c r="Q8" s="8">
        <v>1.8640000000000001</v>
      </c>
      <c r="R8" s="8">
        <v>1.91</v>
      </c>
      <c r="S8" s="8">
        <v>1.8819999999999999</v>
      </c>
      <c r="T8" s="8">
        <v>1.671</v>
      </c>
      <c r="U8" s="8">
        <v>0.95099999999999996</v>
      </c>
      <c r="V8" s="8">
        <v>0.66800000000000004</v>
      </c>
      <c r="W8" s="8">
        <v>0.91200000000000003</v>
      </c>
      <c r="X8" s="8">
        <v>1.25</v>
      </c>
      <c r="Y8" s="8">
        <v>1.2949999999999999</v>
      </c>
      <c r="Z8" s="8">
        <v>1.2609999999999999</v>
      </c>
      <c r="AA8" s="8">
        <v>1.1779999999999999</v>
      </c>
      <c r="AB8" s="72">
        <v>1.1830000000000001</v>
      </c>
      <c r="AC8" s="6" t="s">
        <v>12</v>
      </c>
      <c r="AD8" s="68" t="s">
        <v>12</v>
      </c>
      <c r="AE8" s="42">
        <f t="shared" si="0"/>
        <v>1.5373333333333337</v>
      </c>
    </row>
    <row r="9" spans="2:32" ht="15.75" thickBot="1" x14ac:dyDescent="0.3">
      <c r="B9" s="86"/>
      <c r="C9" s="3"/>
      <c r="D9" s="3" t="s">
        <v>6</v>
      </c>
      <c r="E9" s="9">
        <v>1E-3</v>
      </c>
      <c r="F9" s="9">
        <v>1E-3</v>
      </c>
      <c r="G9" s="9">
        <v>1E-3</v>
      </c>
      <c r="H9" s="9" t="s">
        <v>12</v>
      </c>
      <c r="I9" s="67">
        <v>1E-3</v>
      </c>
      <c r="J9" s="10" t="s">
        <v>12</v>
      </c>
      <c r="K9" s="10" t="s">
        <v>12</v>
      </c>
      <c r="L9" s="69">
        <v>1E-3</v>
      </c>
      <c r="M9" s="9">
        <v>1E-3</v>
      </c>
      <c r="N9" s="9">
        <v>1E-3</v>
      </c>
      <c r="O9" s="9">
        <v>1E-3</v>
      </c>
      <c r="P9" s="9">
        <v>1E-3</v>
      </c>
      <c r="Q9" s="9">
        <v>1E-3</v>
      </c>
      <c r="R9" s="9">
        <v>1E-3</v>
      </c>
      <c r="S9" s="10">
        <v>3.143E-3</v>
      </c>
      <c r="T9" s="9">
        <v>3.143E-3</v>
      </c>
      <c r="U9" s="9">
        <v>3.143E-3</v>
      </c>
      <c r="V9" s="9">
        <v>3.143E-3</v>
      </c>
      <c r="W9" s="9">
        <v>3.143E-3</v>
      </c>
      <c r="X9" s="9">
        <v>3.143E-3</v>
      </c>
      <c r="Y9" s="9">
        <v>3.143E-3</v>
      </c>
      <c r="Z9" s="9">
        <v>3.143E-3</v>
      </c>
      <c r="AA9" s="9">
        <v>3.143E-3</v>
      </c>
      <c r="AB9" s="67">
        <v>3.143E-3</v>
      </c>
      <c r="AC9" s="10" t="s">
        <v>12</v>
      </c>
      <c r="AD9" s="69" t="s">
        <v>12</v>
      </c>
      <c r="AE9" s="42">
        <f t="shared" si="0"/>
        <v>2.0204761904761906E-3</v>
      </c>
      <c r="AF9" s="42">
        <f>+AE9+AE8</f>
        <v>1.53935380952381</v>
      </c>
    </row>
    <row r="10" spans="2:32" x14ac:dyDescent="0.25">
      <c r="B10" s="86"/>
      <c r="C10" s="11" t="s">
        <v>8</v>
      </c>
      <c r="D10" s="60" t="s">
        <v>7</v>
      </c>
      <c r="E10" s="12" t="s">
        <v>12</v>
      </c>
      <c r="F10" s="55" t="s">
        <v>12</v>
      </c>
      <c r="G10" s="12" t="s">
        <v>12</v>
      </c>
      <c r="H10" s="12" t="s">
        <v>12</v>
      </c>
      <c r="I10" s="52">
        <v>2.2949999999999999</v>
      </c>
      <c r="J10" s="12" t="s">
        <v>12</v>
      </c>
      <c r="K10" s="12" t="s">
        <v>12</v>
      </c>
      <c r="L10" s="55">
        <v>2.2484999999999999</v>
      </c>
      <c r="M10" s="12">
        <v>2.1349999999999998</v>
      </c>
      <c r="N10" s="12">
        <v>2.026818</v>
      </c>
      <c r="O10" s="52">
        <v>2.0945</v>
      </c>
      <c r="P10" s="12" t="s">
        <v>12</v>
      </c>
      <c r="Q10" s="12" t="s">
        <v>12</v>
      </c>
      <c r="R10" s="12" t="s">
        <v>12</v>
      </c>
      <c r="S10" s="12" t="s">
        <v>12</v>
      </c>
      <c r="T10" s="12" t="s">
        <v>12</v>
      </c>
      <c r="U10" s="12" t="s">
        <v>12</v>
      </c>
      <c r="V10" s="12" t="s">
        <v>12</v>
      </c>
      <c r="W10" s="12">
        <v>0.85975000000000001</v>
      </c>
      <c r="X10" s="12">
        <v>1.169524</v>
      </c>
      <c r="Y10" s="12">
        <v>1.277045</v>
      </c>
      <c r="Z10" s="12">
        <v>1.254286</v>
      </c>
      <c r="AA10" s="12">
        <v>1.139143</v>
      </c>
      <c r="AB10" s="12">
        <v>1.236955</v>
      </c>
      <c r="AC10" s="73">
        <v>1.268</v>
      </c>
      <c r="AD10" s="12" t="s">
        <v>12</v>
      </c>
      <c r="AE10" s="42">
        <f>+AVERAGE(E10:AD10)</f>
        <v>1.5837100833333331</v>
      </c>
    </row>
    <row r="11" spans="2:32" x14ac:dyDescent="0.25">
      <c r="B11" s="86"/>
      <c r="C11" s="13"/>
      <c r="D11" s="61" t="s">
        <v>6</v>
      </c>
      <c r="E11" s="14" t="s">
        <v>12</v>
      </c>
      <c r="F11" s="56" t="s">
        <v>12</v>
      </c>
      <c r="G11" s="14" t="s">
        <v>12</v>
      </c>
      <c r="H11" s="14" t="s">
        <v>12</v>
      </c>
      <c r="I11" s="53">
        <v>1E-3</v>
      </c>
      <c r="J11" s="14" t="s">
        <v>12</v>
      </c>
      <c r="K11" s="14" t="s">
        <v>12</v>
      </c>
      <c r="L11" s="56">
        <v>1E-3</v>
      </c>
      <c r="M11" s="14">
        <v>1E-3</v>
      </c>
      <c r="N11" s="14">
        <v>1E-3</v>
      </c>
      <c r="O11" s="53">
        <v>1E-3</v>
      </c>
      <c r="P11" s="14" t="s">
        <v>12</v>
      </c>
      <c r="Q11" s="14" t="s">
        <v>12</v>
      </c>
      <c r="R11" s="14" t="s">
        <v>12</v>
      </c>
      <c r="S11" s="14" t="s">
        <v>12</v>
      </c>
      <c r="T11" s="14" t="s">
        <v>12</v>
      </c>
      <c r="U11" s="14" t="s">
        <v>12</v>
      </c>
      <c r="V11" s="14" t="s">
        <v>12</v>
      </c>
      <c r="W11" s="14">
        <v>3.143E-3</v>
      </c>
      <c r="X11" s="14">
        <v>3.143E-3</v>
      </c>
      <c r="Y11" s="14">
        <v>3.143E-3</v>
      </c>
      <c r="Z11" s="14">
        <v>3.143E-3</v>
      </c>
      <c r="AA11" s="14">
        <v>3.143E-3</v>
      </c>
      <c r="AB11" s="14">
        <v>3.143E-3</v>
      </c>
      <c r="AC11" s="53">
        <v>3.143E-3</v>
      </c>
      <c r="AD11" s="14" t="s">
        <v>12</v>
      </c>
      <c r="AE11" s="42">
        <f t="shared" si="0"/>
        <v>2.2500833333333335E-3</v>
      </c>
    </row>
    <row r="12" spans="2:32" x14ac:dyDescent="0.25">
      <c r="B12" s="86"/>
      <c r="C12" s="13"/>
      <c r="D12" s="61" t="s">
        <v>16</v>
      </c>
      <c r="E12" s="14" t="s">
        <v>12</v>
      </c>
      <c r="F12" s="57" t="s">
        <v>12</v>
      </c>
      <c r="G12" s="40" t="s">
        <v>12</v>
      </c>
      <c r="H12" s="40" t="s">
        <v>12</v>
      </c>
      <c r="I12" s="54">
        <v>0.05</v>
      </c>
      <c r="J12" s="14" t="s">
        <v>12</v>
      </c>
      <c r="K12" s="14" t="s">
        <v>12</v>
      </c>
      <c r="L12" s="57">
        <v>0.05</v>
      </c>
      <c r="M12" s="40">
        <v>0.05</v>
      </c>
      <c r="N12" s="40">
        <v>0.05</v>
      </c>
      <c r="O12" s="54">
        <v>0.05</v>
      </c>
      <c r="P12" s="14" t="s">
        <v>12</v>
      </c>
      <c r="Q12" s="14" t="s">
        <v>12</v>
      </c>
      <c r="R12" s="14" t="s">
        <v>12</v>
      </c>
      <c r="S12" s="14" t="s">
        <v>12</v>
      </c>
      <c r="T12" s="14" t="s">
        <v>12</v>
      </c>
      <c r="U12" s="14" t="s">
        <v>12</v>
      </c>
      <c r="V12" s="14" t="s">
        <v>12</v>
      </c>
      <c r="W12" s="40">
        <v>6.4000000000000001E-2</v>
      </c>
      <c r="X12" s="40">
        <v>6.4000000000000001E-2</v>
      </c>
      <c r="Y12" s="40">
        <v>6.4000000000000001E-2</v>
      </c>
      <c r="Z12" s="40">
        <v>6.4000000000000001E-2</v>
      </c>
      <c r="AA12" s="40">
        <v>6.4000000000000001E-2</v>
      </c>
      <c r="AB12" s="40">
        <v>6.4000000000000001E-2</v>
      </c>
      <c r="AC12" s="54">
        <v>6.4000000000000001E-2</v>
      </c>
      <c r="AD12" s="14" t="s">
        <v>12</v>
      </c>
      <c r="AE12" s="42">
        <f t="shared" si="0"/>
        <v>5.8166666666666679E-2</v>
      </c>
    </row>
    <row r="13" spans="2:32" x14ac:dyDescent="0.25">
      <c r="B13" s="86"/>
      <c r="C13" s="16"/>
      <c r="D13" s="62" t="s">
        <v>4</v>
      </c>
      <c r="E13" s="14" t="s">
        <v>12</v>
      </c>
      <c r="F13" s="63" t="s">
        <v>12</v>
      </c>
      <c r="G13" s="15" t="s">
        <v>12</v>
      </c>
      <c r="H13" s="15" t="s">
        <v>12</v>
      </c>
      <c r="I13" s="53">
        <v>0.02</v>
      </c>
      <c r="J13" s="14" t="s">
        <v>12</v>
      </c>
      <c r="K13" s="14" t="s">
        <v>12</v>
      </c>
      <c r="L13" s="56">
        <v>0.02</v>
      </c>
      <c r="M13" s="14">
        <v>0.02</v>
      </c>
      <c r="N13" s="14">
        <v>0.02</v>
      </c>
      <c r="O13" s="14">
        <v>0.02</v>
      </c>
      <c r="P13" s="14" t="s">
        <v>12</v>
      </c>
      <c r="Q13" s="14" t="s">
        <v>12</v>
      </c>
      <c r="R13" s="14" t="s">
        <v>12</v>
      </c>
      <c r="S13" s="14" t="s">
        <v>12</v>
      </c>
      <c r="T13" s="14" t="s">
        <v>12</v>
      </c>
      <c r="U13" s="14" t="s">
        <v>12</v>
      </c>
      <c r="V13" s="14" t="s">
        <v>12</v>
      </c>
      <c r="W13" s="14">
        <v>0.02</v>
      </c>
      <c r="X13" s="14">
        <v>0.02</v>
      </c>
      <c r="Y13" s="14">
        <v>0.02</v>
      </c>
      <c r="Z13" s="14">
        <v>0.02</v>
      </c>
      <c r="AA13" s="14">
        <v>0.02</v>
      </c>
      <c r="AB13" s="14">
        <v>0.02</v>
      </c>
      <c r="AC13" s="14">
        <v>0.02</v>
      </c>
      <c r="AD13" s="14" t="s">
        <v>12</v>
      </c>
      <c r="AE13" s="42">
        <f t="shared" si="0"/>
        <v>1.9999999999999997E-2</v>
      </c>
    </row>
    <row r="14" spans="2:32" ht="15.75" thickBot="1" x14ac:dyDescent="0.3">
      <c r="B14" s="86"/>
      <c r="C14" s="16"/>
      <c r="D14" s="62" t="s">
        <v>15</v>
      </c>
      <c r="E14" s="18" t="s">
        <v>12</v>
      </c>
      <c r="F14" s="64" t="s">
        <v>12</v>
      </c>
      <c r="G14" s="17" t="s">
        <v>12</v>
      </c>
      <c r="H14" s="17" t="s">
        <v>12</v>
      </c>
      <c r="I14" s="65">
        <v>0.28000000000000003</v>
      </c>
      <c r="J14" s="18" t="s">
        <v>12</v>
      </c>
      <c r="K14" s="18" t="s">
        <v>12</v>
      </c>
      <c r="L14" s="64">
        <v>0.27</v>
      </c>
      <c r="M14" s="17">
        <v>0.27</v>
      </c>
      <c r="N14" s="17">
        <v>0.26</v>
      </c>
      <c r="O14" s="65">
        <v>0.26</v>
      </c>
      <c r="P14" s="17" t="s">
        <v>12</v>
      </c>
      <c r="Q14" s="17" t="s">
        <v>12</v>
      </c>
      <c r="R14" s="17" t="s">
        <v>12</v>
      </c>
      <c r="S14" s="17" t="s">
        <v>12</v>
      </c>
      <c r="T14" s="17" t="s">
        <v>12</v>
      </c>
      <c r="U14" s="17" t="s">
        <v>12</v>
      </c>
      <c r="V14" s="17" t="s">
        <v>12</v>
      </c>
      <c r="W14" s="17">
        <v>0.17</v>
      </c>
      <c r="X14" s="17">
        <v>0.17</v>
      </c>
      <c r="Y14" s="17">
        <v>0.18</v>
      </c>
      <c r="Z14" s="17">
        <v>0.18</v>
      </c>
      <c r="AA14" s="17">
        <v>0.185</v>
      </c>
      <c r="AB14" s="17">
        <v>0.185</v>
      </c>
      <c r="AC14" s="65">
        <v>0.185</v>
      </c>
      <c r="AD14" s="17" t="s">
        <v>12</v>
      </c>
      <c r="AE14" s="43">
        <f>+AVERAGE(E14:AD14)*AE13</f>
        <v>4.3249999999999999E-3</v>
      </c>
      <c r="AF14" s="42">
        <f>+SUM(AE10:AE14)</f>
        <v>1.6684518333333331</v>
      </c>
    </row>
    <row r="15" spans="2:32" x14ac:dyDescent="0.25">
      <c r="B15" s="86"/>
      <c r="C15" s="21" t="s">
        <v>10</v>
      </c>
      <c r="D15" s="21" t="s">
        <v>7</v>
      </c>
      <c r="E15" s="22">
        <v>1.937727</v>
      </c>
      <c r="F15" s="22">
        <v>2.082532</v>
      </c>
      <c r="G15" s="22">
        <v>2.1569050000000001</v>
      </c>
      <c r="H15" s="22">
        <v>2.2283330000000001</v>
      </c>
      <c r="I15" s="22">
        <v>2.2949999999999999</v>
      </c>
      <c r="J15" s="22" t="s">
        <v>12</v>
      </c>
      <c r="K15" s="22" t="s">
        <v>12</v>
      </c>
      <c r="L15" s="22" t="s">
        <v>12</v>
      </c>
      <c r="M15" s="58" t="s">
        <v>12</v>
      </c>
      <c r="N15" s="22" t="s">
        <v>12</v>
      </c>
      <c r="O15" s="22">
        <v>2.0945</v>
      </c>
      <c r="P15" s="22">
        <v>2.1078260000000002</v>
      </c>
      <c r="Q15" s="22">
        <v>2.1441249999999998</v>
      </c>
      <c r="R15" s="22">
        <v>2.15</v>
      </c>
      <c r="S15" s="22">
        <v>2.131364</v>
      </c>
      <c r="T15" s="22">
        <v>1.8305260000000001</v>
      </c>
      <c r="U15" s="22">
        <v>1.345</v>
      </c>
      <c r="V15" s="22">
        <v>0.79381000000000002</v>
      </c>
      <c r="W15" s="22">
        <v>0.85975000000000001</v>
      </c>
      <c r="X15" s="22" t="s">
        <v>12</v>
      </c>
      <c r="Y15" s="22">
        <v>1.277045</v>
      </c>
      <c r="Z15" s="22">
        <v>1.254286</v>
      </c>
      <c r="AA15" s="22" t="s">
        <v>12</v>
      </c>
      <c r="AB15" s="22">
        <v>1.236955</v>
      </c>
      <c r="AC15" s="22">
        <v>1.268</v>
      </c>
      <c r="AD15" s="22">
        <v>1.339</v>
      </c>
      <c r="AE15" s="42">
        <f>+AVERAGE(E15:AD15)</f>
        <v>1.7122465263157896</v>
      </c>
    </row>
    <row r="16" spans="2:32" x14ac:dyDescent="0.25">
      <c r="B16" s="86"/>
      <c r="C16" s="23"/>
      <c r="D16" s="23" t="s">
        <v>6</v>
      </c>
      <c r="E16" s="24">
        <v>1E-3</v>
      </c>
      <c r="F16" s="24">
        <v>1E-3</v>
      </c>
      <c r="G16" s="24">
        <v>1E-3</v>
      </c>
      <c r="H16" s="24">
        <v>1E-3</v>
      </c>
      <c r="I16" s="24">
        <v>1E-3</v>
      </c>
      <c r="J16" s="22" t="s">
        <v>12</v>
      </c>
      <c r="K16" s="22" t="s">
        <v>12</v>
      </c>
      <c r="L16" s="24" t="s">
        <v>12</v>
      </c>
      <c r="M16" s="22" t="s">
        <v>12</v>
      </c>
      <c r="N16" s="24" t="s">
        <v>12</v>
      </c>
      <c r="O16" s="24">
        <v>1E-3</v>
      </c>
      <c r="P16" s="24">
        <v>1E-3</v>
      </c>
      <c r="Q16" s="24">
        <v>1E-3</v>
      </c>
      <c r="R16" s="24">
        <v>1E-3</v>
      </c>
      <c r="S16" s="24">
        <v>3.143E-3</v>
      </c>
      <c r="T16" s="24">
        <v>3.143E-3</v>
      </c>
      <c r="U16" s="24">
        <v>3.143E-2</v>
      </c>
      <c r="V16" s="24">
        <v>3.143E-3</v>
      </c>
      <c r="W16" s="24">
        <v>3.143E-3</v>
      </c>
      <c r="X16" s="24" t="s">
        <v>12</v>
      </c>
      <c r="Y16" s="24">
        <v>3.143E-3</v>
      </c>
      <c r="Z16" s="24">
        <v>3.143E-3</v>
      </c>
      <c r="AA16" s="24" t="s">
        <v>12</v>
      </c>
      <c r="AB16" s="24">
        <v>3.143E-3</v>
      </c>
      <c r="AC16" s="24">
        <v>3.143E-3</v>
      </c>
      <c r="AD16" s="24">
        <v>3.143E-3</v>
      </c>
      <c r="AE16" s="42">
        <f>+AVERAGE(E16:AD16)</f>
        <v>3.6166842105263158E-3</v>
      </c>
    </row>
    <row r="17" spans="2:34" x14ac:dyDescent="0.25">
      <c r="B17" s="86"/>
      <c r="C17" s="23"/>
      <c r="D17" s="23" t="s">
        <v>16</v>
      </c>
      <c r="E17" s="41">
        <v>0.05</v>
      </c>
      <c r="F17" s="41">
        <v>0.05</v>
      </c>
      <c r="G17" s="41">
        <v>0.05</v>
      </c>
      <c r="H17" s="41">
        <v>0.05</v>
      </c>
      <c r="I17" s="41">
        <v>0.05</v>
      </c>
      <c r="J17" s="22" t="s">
        <v>12</v>
      </c>
      <c r="K17" s="22" t="s">
        <v>12</v>
      </c>
      <c r="L17" s="41" t="s">
        <v>12</v>
      </c>
      <c r="M17" s="22" t="s">
        <v>12</v>
      </c>
      <c r="N17" s="41" t="s">
        <v>12</v>
      </c>
      <c r="O17" s="41">
        <v>0.05</v>
      </c>
      <c r="P17" s="41">
        <v>0.05</v>
      </c>
      <c r="Q17" s="41">
        <v>0.05</v>
      </c>
      <c r="R17" s="41">
        <v>0.05</v>
      </c>
      <c r="S17" s="41">
        <v>6.4000000000000001E-2</v>
      </c>
      <c r="T17" s="41">
        <v>6.4000000000000001E-2</v>
      </c>
      <c r="U17" s="41">
        <v>6.4000000000000001E-2</v>
      </c>
      <c r="V17" s="41">
        <v>6.4000000000000001E-2</v>
      </c>
      <c r="W17" s="41">
        <v>6.4000000000000001E-2</v>
      </c>
      <c r="X17" s="41" t="s">
        <v>12</v>
      </c>
      <c r="Y17" s="41">
        <v>6.4000000000000001E-2</v>
      </c>
      <c r="Z17" s="41">
        <v>6.4000000000000001E-2</v>
      </c>
      <c r="AA17" s="41" t="s">
        <v>12</v>
      </c>
      <c r="AB17" s="41">
        <v>6.4000000000000001E-2</v>
      </c>
      <c r="AC17" s="41">
        <v>6.4000000000000001E-2</v>
      </c>
      <c r="AD17" s="41">
        <v>6.4000000000000001E-2</v>
      </c>
      <c r="AE17" s="42">
        <f>+AVERAGE(E17:AD17)</f>
        <v>5.7368421052631603E-2</v>
      </c>
    </row>
    <row r="18" spans="2:34" x14ac:dyDescent="0.25">
      <c r="B18" s="86"/>
      <c r="C18" s="25"/>
      <c r="D18" s="25" t="s">
        <v>4</v>
      </c>
      <c r="E18" s="24">
        <v>0.02</v>
      </c>
      <c r="F18" s="24">
        <v>0.02</v>
      </c>
      <c r="G18" s="24">
        <v>0.02</v>
      </c>
      <c r="H18" s="24">
        <v>0.02</v>
      </c>
      <c r="I18" s="24">
        <v>0.02</v>
      </c>
      <c r="J18" s="22" t="s">
        <v>12</v>
      </c>
      <c r="K18" s="22" t="s">
        <v>12</v>
      </c>
      <c r="L18" s="24" t="s">
        <v>12</v>
      </c>
      <c r="M18" s="22" t="s">
        <v>12</v>
      </c>
      <c r="N18" s="24" t="s">
        <v>12</v>
      </c>
      <c r="O18" s="24">
        <v>0.02</v>
      </c>
      <c r="P18" s="24">
        <v>0.02</v>
      </c>
      <c r="Q18" s="24">
        <v>0.02</v>
      </c>
      <c r="R18" s="24">
        <v>0.02</v>
      </c>
      <c r="S18" s="24">
        <v>0.02</v>
      </c>
      <c r="T18" s="24">
        <v>0.02</v>
      </c>
      <c r="U18" s="24">
        <v>0.02</v>
      </c>
      <c r="V18" s="24">
        <v>0.02</v>
      </c>
      <c r="W18" s="24">
        <v>0.02</v>
      </c>
      <c r="X18" s="24" t="s">
        <v>12</v>
      </c>
      <c r="Y18" s="24">
        <v>0.02</v>
      </c>
      <c r="Z18" s="24">
        <v>0.02</v>
      </c>
      <c r="AA18" s="24" t="s">
        <v>12</v>
      </c>
      <c r="AB18" s="24">
        <v>0.02</v>
      </c>
      <c r="AC18" s="24">
        <v>0.02</v>
      </c>
      <c r="AD18" s="24">
        <v>0.02</v>
      </c>
      <c r="AE18" s="42">
        <f>+AVERAGE(E18:AD18)</f>
        <v>2.0000000000000004E-2</v>
      </c>
    </row>
    <row r="19" spans="2:34" ht="15.75" thickBot="1" x14ac:dyDescent="0.3">
      <c r="B19" s="86"/>
      <c r="C19" s="45"/>
      <c r="D19" s="45" t="s">
        <v>15</v>
      </c>
      <c r="E19" s="28">
        <v>0.23499999999999999</v>
      </c>
      <c r="F19" s="28">
        <v>0.24</v>
      </c>
      <c r="G19" s="28">
        <v>0.26</v>
      </c>
      <c r="H19" s="28">
        <v>0.26</v>
      </c>
      <c r="I19" s="28">
        <v>0.28000000000000003</v>
      </c>
      <c r="J19" s="22" t="s">
        <v>12</v>
      </c>
      <c r="K19" s="22" t="s">
        <v>12</v>
      </c>
      <c r="L19" s="29" t="s">
        <v>12</v>
      </c>
      <c r="M19" s="59" t="s">
        <v>12</v>
      </c>
      <c r="N19" s="29" t="s">
        <v>12</v>
      </c>
      <c r="O19" s="28">
        <v>0.26</v>
      </c>
      <c r="P19" s="28">
        <v>0.26500000000000001</v>
      </c>
      <c r="Q19" s="28">
        <v>0.3</v>
      </c>
      <c r="R19" s="28">
        <v>0.26500000000000001</v>
      </c>
      <c r="S19" s="28">
        <v>0.26500000000000001</v>
      </c>
      <c r="T19" s="28">
        <v>0.24</v>
      </c>
      <c r="U19" s="28">
        <v>0.22</v>
      </c>
      <c r="V19" s="28">
        <v>0.19</v>
      </c>
      <c r="W19" s="28">
        <v>0.17</v>
      </c>
      <c r="X19" s="28" t="s">
        <v>12</v>
      </c>
      <c r="Y19" s="28">
        <v>0.18</v>
      </c>
      <c r="Z19" s="28">
        <v>0.18</v>
      </c>
      <c r="AA19" s="28" t="s">
        <v>12</v>
      </c>
      <c r="AB19" s="28">
        <v>0.185</v>
      </c>
      <c r="AC19" s="28">
        <v>0.185</v>
      </c>
      <c r="AD19" s="28">
        <v>0.185</v>
      </c>
      <c r="AE19" s="43">
        <f>+AVERAGE(E19:AD19)*AE18</f>
        <v>4.5947368421052643E-3</v>
      </c>
      <c r="AF19" s="42">
        <f>+SUM(AE15:AE19)</f>
        <v>1.7978263684210527</v>
      </c>
    </row>
    <row r="20" spans="2:34" x14ac:dyDescent="0.25">
      <c r="B20" s="86"/>
      <c r="C20" s="46" t="s">
        <v>17</v>
      </c>
      <c r="D20" s="46" t="s">
        <v>7</v>
      </c>
      <c r="E20" s="47" t="s">
        <v>12</v>
      </c>
      <c r="F20" s="47" t="s">
        <v>12</v>
      </c>
      <c r="G20" s="47" t="s">
        <v>12</v>
      </c>
      <c r="H20" s="47" t="s">
        <v>12</v>
      </c>
      <c r="I20" s="47">
        <v>2.2949999999999999</v>
      </c>
      <c r="J20" s="47" t="s">
        <v>12</v>
      </c>
      <c r="K20" s="47" t="s">
        <v>12</v>
      </c>
      <c r="L20" s="47">
        <v>2.2484999999999999</v>
      </c>
      <c r="M20" s="47" t="s">
        <v>12</v>
      </c>
      <c r="N20" s="47" t="s">
        <v>12</v>
      </c>
      <c r="O20" s="47" t="s">
        <v>12</v>
      </c>
      <c r="P20" s="47" t="s">
        <v>12</v>
      </c>
      <c r="Q20" s="47" t="s">
        <v>12</v>
      </c>
      <c r="R20" s="47">
        <v>2.15</v>
      </c>
      <c r="S20" s="47">
        <v>2.131364</v>
      </c>
      <c r="T20" s="47" t="s">
        <v>12</v>
      </c>
      <c r="U20" s="47" t="s">
        <v>12</v>
      </c>
      <c r="V20" s="47">
        <v>0.79381000000000002</v>
      </c>
      <c r="W20" s="47">
        <v>0.85975000000000001</v>
      </c>
      <c r="X20" s="47">
        <v>1.169524</v>
      </c>
      <c r="Y20" s="47">
        <v>1.277045</v>
      </c>
      <c r="Z20" s="47">
        <v>1.254286</v>
      </c>
      <c r="AA20" s="47">
        <v>1.139143</v>
      </c>
      <c r="AB20" s="47" t="s">
        <v>12</v>
      </c>
      <c r="AC20" s="47" t="s">
        <v>12</v>
      </c>
      <c r="AD20" s="47" t="s">
        <v>12</v>
      </c>
      <c r="AE20" s="42">
        <f>+AVERAGE(E20:AD20)</f>
        <v>1.5318422</v>
      </c>
    </row>
    <row r="21" spans="2:34" x14ac:dyDescent="0.25">
      <c r="B21" s="86"/>
      <c r="C21" s="48"/>
      <c r="D21" s="48" t="s">
        <v>6</v>
      </c>
      <c r="E21" s="49" t="s">
        <v>12</v>
      </c>
      <c r="F21" s="49" t="s">
        <v>12</v>
      </c>
      <c r="G21" s="49" t="s">
        <v>12</v>
      </c>
      <c r="H21" s="49" t="s">
        <v>12</v>
      </c>
      <c r="I21" s="49">
        <v>1E-3</v>
      </c>
      <c r="J21" s="47" t="s">
        <v>12</v>
      </c>
      <c r="K21" s="47" t="s">
        <v>12</v>
      </c>
      <c r="L21" s="49">
        <v>1E-3</v>
      </c>
      <c r="M21" s="47" t="s">
        <v>12</v>
      </c>
      <c r="N21" s="49" t="s">
        <v>12</v>
      </c>
      <c r="O21" s="49" t="s">
        <v>12</v>
      </c>
      <c r="P21" s="49" t="s">
        <v>12</v>
      </c>
      <c r="Q21" s="49" t="s">
        <v>12</v>
      </c>
      <c r="R21" s="49">
        <v>1E-3</v>
      </c>
      <c r="S21" s="49">
        <v>3.143E-3</v>
      </c>
      <c r="T21" s="49" t="s">
        <v>12</v>
      </c>
      <c r="U21" s="49" t="s">
        <v>12</v>
      </c>
      <c r="V21" s="49">
        <v>3.143E-3</v>
      </c>
      <c r="W21" s="49">
        <v>3.143E-3</v>
      </c>
      <c r="X21" s="49">
        <v>3.143E-3</v>
      </c>
      <c r="Y21" s="49">
        <v>3.143E-3</v>
      </c>
      <c r="Z21" s="49">
        <v>3.143E-3</v>
      </c>
      <c r="AA21" s="49">
        <v>3.143E-3</v>
      </c>
      <c r="AB21" s="49" t="s">
        <v>12</v>
      </c>
      <c r="AC21" s="49" t="s">
        <v>12</v>
      </c>
      <c r="AD21" s="49" t="s">
        <v>12</v>
      </c>
      <c r="AE21" s="42">
        <f>+AVERAGE(E21:AD21)</f>
        <v>2.5000999999999999E-3</v>
      </c>
    </row>
    <row r="22" spans="2:34" x14ac:dyDescent="0.25">
      <c r="B22" s="86"/>
      <c r="C22" s="48"/>
      <c r="D22" s="48" t="s">
        <v>16</v>
      </c>
      <c r="E22" s="50" t="s">
        <v>12</v>
      </c>
      <c r="F22" s="50" t="s">
        <v>12</v>
      </c>
      <c r="G22" s="50" t="s">
        <v>12</v>
      </c>
      <c r="H22" s="50" t="s">
        <v>12</v>
      </c>
      <c r="I22" s="50">
        <v>0.05</v>
      </c>
      <c r="J22" s="47" t="s">
        <v>12</v>
      </c>
      <c r="K22" s="47" t="s">
        <v>12</v>
      </c>
      <c r="L22" s="50">
        <v>0.05</v>
      </c>
      <c r="M22" s="47" t="s">
        <v>12</v>
      </c>
      <c r="N22" s="50" t="s">
        <v>12</v>
      </c>
      <c r="O22" s="50" t="s">
        <v>12</v>
      </c>
      <c r="P22" s="50" t="s">
        <v>12</v>
      </c>
      <c r="Q22" s="50" t="s">
        <v>12</v>
      </c>
      <c r="R22" s="50">
        <v>0.05</v>
      </c>
      <c r="S22" s="50">
        <v>6.4000000000000001E-2</v>
      </c>
      <c r="T22" s="50" t="s">
        <v>12</v>
      </c>
      <c r="U22" s="50" t="s">
        <v>12</v>
      </c>
      <c r="V22" s="50">
        <v>6.4000000000000001E-2</v>
      </c>
      <c r="W22" s="50">
        <v>6.4000000000000001E-2</v>
      </c>
      <c r="X22" s="50">
        <v>6.4000000000000001E-2</v>
      </c>
      <c r="Y22" s="50">
        <v>6.4000000000000001E-2</v>
      </c>
      <c r="Z22" s="50">
        <v>6.4000000000000001E-2</v>
      </c>
      <c r="AA22" s="50">
        <v>6.4000000000000001E-2</v>
      </c>
      <c r="AB22" s="50" t="s">
        <v>12</v>
      </c>
      <c r="AC22" s="50" t="s">
        <v>12</v>
      </c>
      <c r="AD22" s="50" t="s">
        <v>12</v>
      </c>
      <c r="AE22" s="42">
        <f>+AVERAGE(E22:AD22)</f>
        <v>5.9800000000000006E-2</v>
      </c>
    </row>
    <row r="23" spans="2:34" x14ac:dyDescent="0.25">
      <c r="B23" s="86"/>
      <c r="C23" s="46"/>
      <c r="D23" s="46" t="s">
        <v>4</v>
      </c>
      <c r="E23" s="50" t="s">
        <v>12</v>
      </c>
      <c r="F23" s="50" t="s">
        <v>12</v>
      </c>
      <c r="G23" s="50" t="s">
        <v>12</v>
      </c>
      <c r="H23" s="50" t="s">
        <v>12</v>
      </c>
      <c r="I23" s="49">
        <v>0.02</v>
      </c>
      <c r="J23" s="47" t="s">
        <v>12</v>
      </c>
      <c r="K23" s="47" t="s">
        <v>12</v>
      </c>
      <c r="L23" s="49">
        <v>0.02</v>
      </c>
      <c r="M23" s="47" t="s">
        <v>12</v>
      </c>
      <c r="N23" s="49" t="s">
        <v>12</v>
      </c>
      <c r="O23" s="49" t="s">
        <v>12</v>
      </c>
      <c r="P23" s="49" t="s">
        <v>12</v>
      </c>
      <c r="Q23" s="49" t="s">
        <v>12</v>
      </c>
      <c r="R23" s="49">
        <v>0.02</v>
      </c>
      <c r="S23" s="49">
        <v>0.02</v>
      </c>
      <c r="T23" s="49" t="s">
        <v>12</v>
      </c>
      <c r="U23" s="49" t="s">
        <v>12</v>
      </c>
      <c r="V23" s="49">
        <v>0.02</v>
      </c>
      <c r="W23" s="49">
        <v>0.02</v>
      </c>
      <c r="X23" s="49">
        <v>0.02</v>
      </c>
      <c r="Y23" s="49">
        <v>0.02</v>
      </c>
      <c r="Z23" s="49">
        <v>0.02</v>
      </c>
      <c r="AA23" s="49">
        <v>0.02</v>
      </c>
      <c r="AB23" s="49" t="s">
        <v>12</v>
      </c>
      <c r="AC23" s="49" t="s">
        <v>12</v>
      </c>
      <c r="AD23" s="49" t="s">
        <v>12</v>
      </c>
      <c r="AE23" s="42">
        <f>+AVERAGE(E23:AD23)</f>
        <v>1.9999999999999997E-2</v>
      </c>
    </row>
    <row r="24" spans="2:34" ht="15.75" thickBot="1" x14ac:dyDescent="0.3">
      <c r="B24" s="86"/>
      <c r="C24" s="46"/>
      <c r="D24" s="46" t="s">
        <v>15</v>
      </c>
      <c r="E24" s="76" t="s">
        <v>12</v>
      </c>
      <c r="F24" s="76" t="s">
        <v>12</v>
      </c>
      <c r="G24" s="76" t="s">
        <v>12</v>
      </c>
      <c r="H24" s="76" t="s">
        <v>12</v>
      </c>
      <c r="I24" s="51">
        <v>0.28000000000000003</v>
      </c>
      <c r="J24" s="77" t="s">
        <v>12</v>
      </c>
      <c r="K24" s="77" t="s">
        <v>12</v>
      </c>
      <c r="L24" s="51">
        <v>0.27</v>
      </c>
      <c r="M24" s="77" t="s">
        <v>12</v>
      </c>
      <c r="N24" s="51" t="s">
        <v>12</v>
      </c>
      <c r="O24" s="51" t="s">
        <v>12</v>
      </c>
      <c r="P24" s="51" t="s">
        <v>12</v>
      </c>
      <c r="Q24" s="51" t="s">
        <v>12</v>
      </c>
      <c r="R24" s="51">
        <v>0.26500000000000001</v>
      </c>
      <c r="S24" s="51">
        <v>0.26500000000000001</v>
      </c>
      <c r="T24" s="51" t="s">
        <v>12</v>
      </c>
      <c r="U24" s="51" t="s">
        <v>12</v>
      </c>
      <c r="V24" s="51">
        <v>0.19</v>
      </c>
      <c r="W24" s="51">
        <v>0.17</v>
      </c>
      <c r="X24" s="51">
        <v>0.17</v>
      </c>
      <c r="Y24" s="51">
        <v>0.18</v>
      </c>
      <c r="Z24" s="51">
        <v>0.18</v>
      </c>
      <c r="AA24" s="51">
        <v>0.185</v>
      </c>
      <c r="AB24" s="51" t="s">
        <v>12</v>
      </c>
      <c r="AC24" s="51" t="s">
        <v>12</v>
      </c>
      <c r="AD24" s="51" t="s">
        <v>12</v>
      </c>
      <c r="AE24" s="43">
        <f>+AVERAGE(E24:AD24)*AE23</f>
        <v>4.3099999999999987E-3</v>
      </c>
      <c r="AF24" s="42">
        <f>+SUM(AE20:AE24)</f>
        <v>1.6184523000000002</v>
      </c>
    </row>
    <row r="25" spans="2:34" x14ac:dyDescent="0.25">
      <c r="B25" s="86"/>
      <c r="C25" s="30" t="s">
        <v>1</v>
      </c>
      <c r="D25" s="30" t="s">
        <v>7</v>
      </c>
      <c r="E25" s="31">
        <v>1.7469319999999999</v>
      </c>
      <c r="F25" s="31">
        <v>1.893947</v>
      </c>
      <c r="G25" s="31">
        <v>1.9705950000000001</v>
      </c>
      <c r="H25" s="31">
        <v>2.0955949999999999</v>
      </c>
      <c r="I25" s="31">
        <v>2.157727</v>
      </c>
      <c r="J25" s="31">
        <v>2.1755879999999999</v>
      </c>
      <c r="K25" s="31">
        <v>2.7166700000000001</v>
      </c>
      <c r="L25" s="31">
        <v>1.9072499999999999</v>
      </c>
      <c r="M25" s="31">
        <v>1.9965219999999999</v>
      </c>
      <c r="N25" s="31">
        <v>1.5227299999999999</v>
      </c>
      <c r="O25" s="31">
        <v>1.9608749999999999</v>
      </c>
      <c r="P25" s="31">
        <v>2.1475</v>
      </c>
      <c r="Q25" s="31">
        <v>2.2228750000000002</v>
      </c>
      <c r="R25" s="31">
        <v>2.2367859999999999</v>
      </c>
      <c r="S25" s="31">
        <v>2.1549999999999998</v>
      </c>
      <c r="T25" s="31">
        <v>1.8428949999999999</v>
      </c>
      <c r="U25" s="31">
        <v>1.456364</v>
      </c>
      <c r="V25" s="31">
        <v>0.96381000000000006</v>
      </c>
      <c r="W25" s="31">
        <v>0.96850000000000003</v>
      </c>
      <c r="X25" s="31">
        <v>1.2296</v>
      </c>
      <c r="Y25" s="31">
        <v>1.3750640000000001</v>
      </c>
      <c r="Z25" s="31">
        <v>1.4007050000000001</v>
      </c>
      <c r="AA25" s="31">
        <v>1.2990900000000001</v>
      </c>
      <c r="AB25" s="31">
        <v>1.4114549999999999</v>
      </c>
      <c r="AC25" s="31" t="s">
        <v>12</v>
      </c>
      <c r="AD25" s="31" t="s">
        <v>12</v>
      </c>
      <c r="AE25" s="42">
        <f>+AVERAGE(E25:AB25)</f>
        <v>1.7855864583333334</v>
      </c>
    </row>
    <row r="26" spans="2:34" x14ac:dyDescent="0.25">
      <c r="B26" s="86"/>
      <c r="C26" s="32"/>
      <c r="D26" s="32" t="s">
        <v>6</v>
      </c>
      <c r="E26" s="33">
        <v>1E-3</v>
      </c>
      <c r="F26" s="33">
        <v>1E-3</v>
      </c>
      <c r="G26" s="33">
        <v>1E-3</v>
      </c>
      <c r="H26" s="33">
        <v>1E-3</v>
      </c>
      <c r="I26" s="33">
        <v>1E-3</v>
      </c>
      <c r="J26" s="33">
        <v>1E-3</v>
      </c>
      <c r="K26" s="33">
        <v>1E-3</v>
      </c>
      <c r="L26" s="33">
        <v>1E-3</v>
      </c>
      <c r="M26" s="33">
        <v>1E-3</v>
      </c>
      <c r="N26" s="33">
        <v>1E-3</v>
      </c>
      <c r="O26" s="33">
        <v>1E-3</v>
      </c>
      <c r="P26" s="33">
        <v>1E-3</v>
      </c>
      <c r="Q26" s="33">
        <v>1E-3</v>
      </c>
      <c r="R26" s="33">
        <v>1E-3</v>
      </c>
      <c r="S26" s="33">
        <v>1.43E-2</v>
      </c>
      <c r="T26" s="33">
        <v>3.143E-3</v>
      </c>
      <c r="U26" s="33">
        <v>3.143E-3</v>
      </c>
      <c r="V26" s="33">
        <v>3.143E-3</v>
      </c>
      <c r="W26" s="33">
        <v>3.143E-3</v>
      </c>
      <c r="X26" s="33">
        <v>3.143E-3</v>
      </c>
      <c r="Y26" s="33">
        <v>3.143E-3</v>
      </c>
      <c r="Z26" s="33">
        <v>3.143E-3</v>
      </c>
      <c r="AA26" s="33">
        <v>3.143E-3</v>
      </c>
      <c r="AB26" s="33">
        <v>3.143E-3</v>
      </c>
      <c r="AC26" s="33" t="s">
        <v>12</v>
      </c>
      <c r="AD26" s="33" t="s">
        <v>12</v>
      </c>
      <c r="AE26" s="42">
        <f>+AVERAGE(E26:AD26)</f>
        <v>2.3577916666666669E-3</v>
      </c>
    </row>
    <row r="27" spans="2:34" x14ac:dyDescent="0.25">
      <c r="B27" s="86"/>
      <c r="C27" s="32"/>
      <c r="D27" s="32" t="s">
        <v>2</v>
      </c>
      <c r="E27" s="33">
        <v>0.155</v>
      </c>
      <c r="F27" s="33">
        <v>0.155</v>
      </c>
      <c r="G27" s="33">
        <v>0.155</v>
      </c>
      <c r="H27" s="33">
        <v>0.155</v>
      </c>
      <c r="I27" s="33">
        <v>0.155</v>
      </c>
      <c r="J27" s="33">
        <v>0</v>
      </c>
      <c r="K27" s="33">
        <v>0</v>
      </c>
      <c r="L27" s="33">
        <v>0.155</v>
      </c>
      <c r="M27" s="33">
        <v>0.155</v>
      </c>
      <c r="N27" s="33">
        <v>0.155</v>
      </c>
      <c r="O27" s="33">
        <v>0.155</v>
      </c>
      <c r="P27" s="33">
        <v>0.17</v>
      </c>
      <c r="Q27" s="33">
        <v>0.17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74" t="s">
        <v>12</v>
      </c>
      <c r="AD27" s="74" t="s">
        <v>12</v>
      </c>
      <c r="AE27" s="42">
        <f>+AVERAGE(E27:AD27)</f>
        <v>7.2291666666666657E-2</v>
      </c>
    </row>
    <row r="28" spans="2:34" x14ac:dyDescent="0.25">
      <c r="B28" s="86"/>
      <c r="C28" s="32"/>
      <c r="D28" s="32" t="s">
        <v>5</v>
      </c>
      <c r="E28" s="34">
        <v>0.17499999999999999</v>
      </c>
      <c r="F28" s="34">
        <v>0.16500000000000001</v>
      </c>
      <c r="G28" s="34">
        <v>0.18</v>
      </c>
      <c r="H28" s="34">
        <v>0.19</v>
      </c>
      <c r="I28" s="34">
        <v>0.2</v>
      </c>
      <c r="J28" s="34">
        <v>0</v>
      </c>
      <c r="K28" s="34">
        <v>0</v>
      </c>
      <c r="L28" s="34">
        <v>0.21</v>
      </c>
      <c r="M28" s="34">
        <v>0.185</v>
      </c>
      <c r="N28" s="34">
        <v>0.19500000000000001</v>
      </c>
      <c r="O28" s="34">
        <v>0.185</v>
      </c>
      <c r="P28" s="34">
        <v>0.19</v>
      </c>
      <c r="Q28" s="34">
        <v>0.21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3" t="s">
        <v>12</v>
      </c>
      <c r="AD28" s="33" t="s">
        <v>12</v>
      </c>
      <c r="AE28" s="43">
        <f>+AVERAGE(E28:AD28)*AE27</f>
        <v>6.2803385416666654E-3</v>
      </c>
    </row>
    <row r="29" spans="2:34" x14ac:dyDescent="0.25">
      <c r="B29" s="7"/>
      <c r="C29" s="35"/>
      <c r="D29" s="35" t="s">
        <v>3</v>
      </c>
      <c r="E29" s="34">
        <v>0.15</v>
      </c>
      <c r="F29" s="34">
        <v>0.15</v>
      </c>
      <c r="G29" s="34">
        <v>0.15</v>
      </c>
      <c r="H29" s="34">
        <v>0.15</v>
      </c>
      <c r="I29" s="34">
        <v>0.15</v>
      </c>
      <c r="J29" s="34">
        <v>0</v>
      </c>
      <c r="K29" s="34">
        <v>0</v>
      </c>
      <c r="L29" s="34">
        <v>0.15</v>
      </c>
      <c r="M29" s="34">
        <v>0.15</v>
      </c>
      <c r="N29" s="34">
        <v>0.15</v>
      </c>
      <c r="O29" s="34">
        <v>0.15</v>
      </c>
      <c r="P29" s="34">
        <v>0.15</v>
      </c>
      <c r="Q29" s="34">
        <v>0.15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3" t="s">
        <v>12</v>
      </c>
      <c r="AD29" s="33" t="s">
        <v>12</v>
      </c>
      <c r="AE29" s="43">
        <f>+(AE28+AE27)*0.15</f>
        <v>1.1785800781249998E-2</v>
      </c>
    </row>
    <row r="30" spans="2:34" x14ac:dyDescent="0.25">
      <c r="B30" s="7"/>
      <c r="C30" s="35"/>
      <c r="D30" s="35" t="s">
        <v>4</v>
      </c>
      <c r="E30" s="33">
        <v>0.02</v>
      </c>
      <c r="F30" s="33">
        <v>0.02</v>
      </c>
      <c r="G30" s="33">
        <v>0.02</v>
      </c>
      <c r="H30" s="33">
        <v>0.02</v>
      </c>
      <c r="I30" s="33">
        <v>0.02</v>
      </c>
      <c r="J30" s="33">
        <v>0.16500000000000001</v>
      </c>
      <c r="K30" s="33">
        <v>0.16500000000000001</v>
      </c>
      <c r="L30" s="33">
        <v>0.02</v>
      </c>
      <c r="M30" s="33">
        <v>0.02</v>
      </c>
      <c r="N30" s="33">
        <v>0.02</v>
      </c>
      <c r="O30" s="33">
        <v>0.02</v>
      </c>
      <c r="P30" s="33">
        <v>0.02</v>
      </c>
      <c r="Q30" s="33">
        <v>0.02</v>
      </c>
      <c r="R30" s="33">
        <v>0.02</v>
      </c>
      <c r="S30" s="33">
        <v>0.02</v>
      </c>
      <c r="T30" s="33">
        <v>0.02</v>
      </c>
      <c r="U30" s="33">
        <v>0.02</v>
      </c>
      <c r="V30" s="33">
        <v>0.02</v>
      </c>
      <c r="W30" s="33">
        <v>0.02</v>
      </c>
      <c r="X30" s="33">
        <v>0.02</v>
      </c>
      <c r="Y30" s="33">
        <v>0.02</v>
      </c>
      <c r="Z30" s="33">
        <v>0.02</v>
      </c>
      <c r="AA30" s="33">
        <v>0.02</v>
      </c>
      <c r="AB30" s="33">
        <v>0.02</v>
      </c>
      <c r="AC30" s="33" t="s">
        <v>12</v>
      </c>
      <c r="AD30" s="33" t="s">
        <v>12</v>
      </c>
      <c r="AE30" s="42">
        <f>+AVERAGE(E30:AD30)</f>
        <v>3.2083333333333346E-2</v>
      </c>
    </row>
    <row r="31" spans="2:34" ht="15.75" thickBot="1" x14ac:dyDescent="0.3">
      <c r="B31" s="7"/>
      <c r="C31" s="35"/>
      <c r="D31" s="35" t="s">
        <v>15</v>
      </c>
      <c r="E31" s="36">
        <v>0.23499999999999999</v>
      </c>
      <c r="F31" s="36">
        <v>0.24</v>
      </c>
      <c r="G31" s="36">
        <v>0.26</v>
      </c>
      <c r="H31" s="36">
        <v>0.26</v>
      </c>
      <c r="I31" s="36">
        <v>0.28000000000000003</v>
      </c>
      <c r="J31" s="36">
        <v>0.28000000000000003</v>
      </c>
      <c r="K31" s="36">
        <v>0.28000000000000003</v>
      </c>
      <c r="L31" s="36">
        <v>0.27</v>
      </c>
      <c r="M31" s="36">
        <v>0.27</v>
      </c>
      <c r="N31" s="36">
        <v>0.26</v>
      </c>
      <c r="O31" s="36">
        <v>0.26</v>
      </c>
      <c r="P31" s="36">
        <v>0.26500000000000001</v>
      </c>
      <c r="Q31" s="36">
        <v>0.3</v>
      </c>
      <c r="R31" s="36">
        <v>0.26500000000000001</v>
      </c>
      <c r="S31" s="36">
        <v>0.26500000000000001</v>
      </c>
      <c r="T31" s="36">
        <v>0.24</v>
      </c>
      <c r="U31" s="36">
        <v>0.22</v>
      </c>
      <c r="V31" s="36">
        <v>0.19</v>
      </c>
      <c r="W31" s="36">
        <v>0.17</v>
      </c>
      <c r="X31" s="36">
        <v>0.17</v>
      </c>
      <c r="Y31" s="36">
        <v>0.18</v>
      </c>
      <c r="Z31" s="36">
        <v>0.18</v>
      </c>
      <c r="AA31" s="36">
        <v>0.185</v>
      </c>
      <c r="AB31" s="36">
        <v>0.185</v>
      </c>
      <c r="AC31" s="75" t="s">
        <v>12</v>
      </c>
      <c r="AD31" s="75" t="s">
        <v>12</v>
      </c>
      <c r="AE31" s="43">
        <f>+AVERAGE(E31:AD31)*AE30</f>
        <v>7.6331597222222226E-3</v>
      </c>
      <c r="AF31" s="42">
        <f>+SUM(AE25:AE31)</f>
        <v>1.9180185490451387</v>
      </c>
      <c r="AG31" s="44">
        <f>AF31-AF14</f>
        <v>0.24956671571180555</v>
      </c>
      <c r="AH31" t="s">
        <v>24</v>
      </c>
    </row>
    <row r="32" spans="2:34" ht="15.75" thickTop="1" x14ac:dyDescent="0.25">
      <c r="B32" s="85"/>
      <c r="C32" s="19"/>
      <c r="D32" s="19"/>
      <c r="E32" s="20"/>
      <c r="F32" s="20"/>
      <c r="G32" s="20"/>
      <c r="H32" s="20"/>
      <c r="I32" s="20"/>
      <c r="J32" s="20"/>
      <c r="K32" s="20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20"/>
      <c r="AE32" s="42"/>
      <c r="AF32" s="42">
        <f>AF31</f>
        <v>1.9180185490451387</v>
      </c>
      <c r="AG32" s="44">
        <f>AF32-(($AF$14+$AF$19)/2)</f>
        <v>0.18487944816794588</v>
      </c>
      <c r="AH32" t="s">
        <v>27</v>
      </c>
    </row>
    <row r="33" spans="2:34" x14ac:dyDescent="0.25">
      <c r="B33" s="86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42"/>
      <c r="AF33" s="42">
        <f>AF32</f>
        <v>1.9180185490451387</v>
      </c>
      <c r="AG33" s="44">
        <f>AF33-(($AF$14+$AF$19+$AF$24)/3)</f>
        <v>0.22310838179367676</v>
      </c>
      <c r="AH33" t="s">
        <v>26</v>
      </c>
    </row>
    <row r="34" spans="2:34" x14ac:dyDescent="0.25">
      <c r="B34" s="86"/>
      <c r="C34" s="13"/>
      <c r="D34" s="13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2"/>
      <c r="AF34" s="42">
        <f>AF33</f>
        <v>1.9180185490451387</v>
      </c>
      <c r="AG34" s="44">
        <f>AF34-$AF$24</f>
        <v>0.29956624904513851</v>
      </c>
      <c r="AH34" t="s">
        <v>34</v>
      </c>
    </row>
    <row r="35" spans="2:34" x14ac:dyDescent="0.25">
      <c r="B35" s="86"/>
      <c r="C35" s="16"/>
      <c r="D35" s="16"/>
      <c r="E35" s="15"/>
      <c r="F35" s="15"/>
      <c r="G35" s="15"/>
      <c r="H35" s="15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42"/>
      <c r="AF35" s="42">
        <f>AF34</f>
        <v>1.9180185490451387</v>
      </c>
      <c r="AG35" s="44">
        <f>AF35-$AF$7</f>
        <v>0.58768082177241121</v>
      </c>
      <c r="AH35" t="s">
        <v>25</v>
      </c>
    </row>
    <row r="36" spans="2:34" ht="15.75" thickBot="1" x14ac:dyDescent="0.3">
      <c r="B36" s="86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18"/>
      <c r="Q36" s="18"/>
      <c r="R36" s="18"/>
      <c r="S36" s="18"/>
      <c r="T36" s="18"/>
      <c r="U36" s="18"/>
      <c r="V36" s="18"/>
      <c r="W36" s="17"/>
      <c r="X36" s="17"/>
      <c r="Y36" s="17"/>
      <c r="Z36" s="17"/>
      <c r="AA36" s="17"/>
      <c r="AB36" s="17"/>
      <c r="AC36" s="17"/>
      <c r="AD36" s="17"/>
      <c r="AE36" s="43"/>
      <c r="AF36" s="42">
        <f>AF35</f>
        <v>1.9180185490451387</v>
      </c>
      <c r="AG36" s="44">
        <f>AF36-(AVERAGE($AF$5,$AF$7,$AF$9))</f>
        <v>0.41528803677962611</v>
      </c>
      <c r="AH36" t="s">
        <v>28</v>
      </c>
    </row>
    <row r="37" spans="2:34" x14ac:dyDescent="0.25">
      <c r="B37" s="86"/>
      <c r="C37" s="21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42"/>
    </row>
    <row r="38" spans="2:34" x14ac:dyDescent="0.25">
      <c r="B38" s="86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42"/>
    </row>
    <row r="39" spans="2:34" x14ac:dyDescent="0.25">
      <c r="B39" s="86"/>
      <c r="C39" s="23"/>
      <c r="D39" s="2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2"/>
    </row>
    <row r="40" spans="2:34" x14ac:dyDescent="0.25">
      <c r="B40" s="86"/>
      <c r="C40" s="25"/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42"/>
    </row>
    <row r="41" spans="2:34" ht="15.75" thickBot="1" x14ac:dyDescent="0.3">
      <c r="B41" s="86"/>
      <c r="C41" s="25"/>
      <c r="D41" s="25"/>
      <c r="E41" s="26"/>
      <c r="F41" s="26"/>
      <c r="G41" s="26"/>
      <c r="H41" s="26"/>
      <c r="I41" s="28"/>
      <c r="J41" s="28"/>
      <c r="K41" s="28"/>
      <c r="L41" s="29"/>
      <c r="M41" s="27"/>
      <c r="N41" s="27"/>
      <c r="O41" s="26"/>
      <c r="P41" s="26"/>
      <c r="Q41" s="26"/>
      <c r="R41" s="26"/>
      <c r="S41" s="26"/>
      <c r="T41" s="26"/>
      <c r="U41" s="26"/>
      <c r="V41" s="26"/>
      <c r="W41" s="27"/>
      <c r="X41" s="27"/>
      <c r="Y41" s="27"/>
      <c r="Z41" s="27"/>
      <c r="AA41" s="27"/>
      <c r="AB41" s="26"/>
      <c r="AC41" s="26"/>
      <c r="AD41" s="26"/>
      <c r="AE41" s="43"/>
      <c r="AF41" s="42"/>
    </row>
    <row r="42" spans="2:34" x14ac:dyDescent="0.25">
      <c r="B42" s="86"/>
      <c r="C42" s="30"/>
      <c r="D42" s="30"/>
      <c r="E42" s="31"/>
      <c r="F42" s="31"/>
      <c r="G42" s="31"/>
      <c r="H42" s="31"/>
      <c r="I42" s="37"/>
      <c r="J42" s="37"/>
      <c r="K42" s="37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42"/>
    </row>
    <row r="43" spans="2:34" x14ac:dyDescent="0.25">
      <c r="B43" s="86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42"/>
    </row>
    <row r="44" spans="2:34" x14ac:dyDescent="0.25">
      <c r="B44" s="86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42"/>
    </row>
    <row r="45" spans="2:34" x14ac:dyDescent="0.25">
      <c r="B45" s="86"/>
      <c r="C45" s="38"/>
      <c r="D45" s="38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43"/>
    </row>
    <row r="46" spans="2:34" x14ac:dyDescent="0.25">
      <c r="B46" s="87"/>
      <c r="C46" s="32"/>
      <c r="D46" s="32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43"/>
    </row>
    <row r="47" spans="2:34" x14ac:dyDescent="0.25">
      <c r="B47" s="87"/>
      <c r="C47" s="35"/>
      <c r="D47" s="35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42"/>
    </row>
    <row r="48" spans="2:34" ht="15.75" thickBot="1" x14ac:dyDescent="0.3">
      <c r="B48" s="88"/>
      <c r="C48" s="39"/>
      <c r="D48" s="39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43"/>
      <c r="AF48" s="42"/>
      <c r="AG48" s="42"/>
    </row>
    <row r="49" ht="15.75" thickTop="1" x14ac:dyDescent="0.25"/>
  </sheetData>
  <sheetProtection algorithmName="SHA-512" hashValue="ucRThpOVriuzjPPxcTwtEstckXoVvy4NDKzbPS0c2QGawGv2eZMBYquOpSSbYTkRv8dDV66ZPUSOeTCFivUOKw==" saltValue="uhSHzvJV/I67eP+qzHSdKA==" spinCount="100000" sheet="1" objects="1" scenarios="1"/>
  <mergeCells count="2">
    <mergeCell ref="B4:B28"/>
    <mergeCell ref="B32:B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9C5F-C9CB-43A8-8055-5E9018FCB509}">
  <sheetPr codeName="Sheet2"/>
  <dimension ref="A1:G2"/>
  <sheetViews>
    <sheetView tabSelected="1" workbookViewId="0">
      <selection activeCell="G1" sqref="G1"/>
    </sheetView>
  </sheetViews>
  <sheetFormatPr defaultRowHeight="15" x14ac:dyDescent="0.25"/>
  <cols>
    <col min="1" max="1" width="17.7109375" bestFit="1" customWidth="1"/>
    <col min="2" max="2" width="11.85546875" customWidth="1"/>
    <col min="3" max="3" width="10.28515625" customWidth="1"/>
    <col min="4" max="4" width="16.85546875" customWidth="1"/>
    <col min="5" max="5" width="29.7109375" customWidth="1"/>
    <col min="6" max="6" width="16.5703125" customWidth="1"/>
    <col min="7" max="7" width="31.140625" customWidth="1"/>
  </cols>
  <sheetData>
    <row r="1" spans="1:7" x14ac:dyDescent="0.25">
      <c r="B1" t="s">
        <v>29</v>
      </c>
      <c r="C1" t="s">
        <v>30</v>
      </c>
      <c r="D1" t="s">
        <v>31</v>
      </c>
      <c r="E1" t="s">
        <v>32</v>
      </c>
      <c r="F1" t="s">
        <v>35</v>
      </c>
      <c r="G1" t="s">
        <v>36</v>
      </c>
    </row>
    <row r="2" spans="1:7" x14ac:dyDescent="0.25">
      <c r="A2" t="s">
        <v>33</v>
      </c>
      <c r="B2" s="82">
        <v>4.2754000000000003</v>
      </c>
      <c r="C2" s="82">
        <v>2.7818999999999998</v>
      </c>
      <c r="D2" s="82">
        <v>3.887</v>
      </c>
      <c r="E2" s="81">
        <f>D2-((B2+C2)/2)</f>
        <v>0.35835000000000017</v>
      </c>
      <c r="F2" s="83">
        <v>3.2357999999999998</v>
      </c>
      <c r="G2" s="84">
        <f>D2-F2</f>
        <v>0.65120000000000022</v>
      </c>
    </row>
  </sheetData>
  <sheetProtection algorithmName="SHA-512" hashValue="J3HzFduYBybAdCN7oSS73ElwbQIgCxFAc66xAAZWF1cdW84g9J5sENYlzfrRHnxgH9BJH7bWmvQuFeh7yJstnw==" saltValue="urbiDT12RQcMEbFO6QK2G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8D4712-4DE5-4688-AB9C-77839878A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BA0EF-5140-4D8E-A0CE-8B9B733F0013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customXml/itemProps3.xml><?xml version="1.0" encoding="utf-8"?>
<ds:datastoreItem xmlns:ds="http://schemas.openxmlformats.org/officeDocument/2006/customXml" ds:itemID="{CF9B9587-0BF7-4C36-B435-8C6ABB39D8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2019-2020</vt:lpstr>
      <vt:lpstr>2021-2022 </vt:lpstr>
    </vt:vector>
  </TitlesOfParts>
  <Company>Golden Valley Electric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Morton Knight</dc:creator>
  <cp:lastModifiedBy>Alimi, Adeyemi S (DEC)</cp:lastModifiedBy>
  <dcterms:created xsi:type="dcterms:W3CDTF">2016-05-17T16:39:21Z</dcterms:created>
  <dcterms:modified xsi:type="dcterms:W3CDTF">2024-08-21T18:08:25Z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