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nipataruedi\Desktop\"/>
    </mc:Choice>
  </mc:AlternateContent>
  <xr:revisionPtr revIDLastSave="0" documentId="8_{BD122600-5117-436E-9B91-0E53CEB9ECBE}" xr6:coauthVersionLast="47" xr6:coauthVersionMax="47" xr10:uidLastSave="{00000000-0000-0000-0000-000000000000}"/>
  <bookViews>
    <workbookView xWindow="-108" yWindow="-108" windowWidth="23256" windowHeight="12576" xr2:uid="{1254A335-4D07-4D6B-A7E3-9676A8C3413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V36" i="1"/>
  <c r="X35" i="1"/>
  <c r="X25" i="1"/>
  <c r="X24" i="1"/>
  <c r="R36" i="1"/>
  <c r="Q36" i="1"/>
  <c r="U36" i="1"/>
  <c r="U35" i="1"/>
  <c r="U34" i="1"/>
  <c r="U33" i="1"/>
  <c r="U32" i="1"/>
  <c r="U31" i="1"/>
  <c r="U30" i="1"/>
  <c r="U29" i="1"/>
  <c r="U28" i="1"/>
  <c r="U27" i="1"/>
  <c r="U26" i="1"/>
  <c r="U25" i="1"/>
  <c r="V24" i="1"/>
  <c r="U24" i="1"/>
  <c r="Q24" i="1"/>
  <c r="E17" i="1"/>
  <c r="E16" i="1"/>
  <c r="E15" i="1"/>
  <c r="E14" i="1"/>
  <c r="E13" i="1"/>
  <c r="E12" i="1"/>
  <c r="E11" i="1"/>
  <c r="E10" i="1"/>
  <c r="E9" i="1"/>
  <c r="E8" i="1"/>
  <c r="E7" i="1"/>
  <c r="E6" i="1"/>
  <c r="F7" i="1"/>
  <c r="F6" i="1"/>
  <c r="I39" i="1"/>
  <c r="T24" i="1"/>
  <c r="S24" i="1"/>
  <c r="R24" i="1"/>
  <c r="K56" i="1"/>
  <c r="K55" i="1"/>
  <c r="K53" i="1"/>
  <c r="K52" i="1"/>
  <c r="K51" i="1"/>
  <c r="K50" i="1"/>
  <c r="K49" i="1"/>
  <c r="K48" i="1"/>
  <c r="K46" i="1"/>
  <c r="K45" i="1"/>
  <c r="K38" i="1"/>
  <c r="K74" i="1"/>
  <c r="C75" i="1"/>
  <c r="I75" i="1"/>
  <c r="K63" i="1"/>
  <c r="D81" i="1"/>
  <c r="I81" i="1"/>
  <c r="K92" i="1" s="1"/>
  <c r="K81" i="1"/>
  <c r="K91" i="1"/>
  <c r="K90" i="1"/>
  <c r="K89" i="1"/>
  <c r="K88" i="1"/>
  <c r="K86" i="1"/>
  <c r="K85" i="1"/>
  <c r="K84" i="1"/>
  <c r="K82" i="1"/>
  <c r="C93" i="1"/>
  <c r="C235" i="1"/>
  <c r="I234" i="1"/>
  <c r="H234" i="1"/>
  <c r="G234" i="1"/>
  <c r="F234" i="1"/>
  <c r="E234" i="1"/>
  <c r="I233" i="1"/>
  <c r="H233" i="1"/>
  <c r="G233" i="1"/>
  <c r="F233" i="1"/>
  <c r="E233" i="1"/>
  <c r="I232" i="1"/>
  <c r="H232" i="1"/>
  <c r="G232" i="1"/>
  <c r="F232" i="1"/>
  <c r="E232" i="1"/>
  <c r="I231" i="1"/>
  <c r="H231" i="1"/>
  <c r="G231" i="1"/>
  <c r="F231" i="1"/>
  <c r="E231" i="1"/>
  <c r="I230" i="1"/>
  <c r="H230" i="1"/>
  <c r="G230" i="1"/>
  <c r="F230" i="1"/>
  <c r="E230" i="1"/>
  <c r="I229" i="1"/>
  <c r="H229" i="1"/>
  <c r="G229" i="1"/>
  <c r="F229" i="1"/>
  <c r="E229" i="1"/>
  <c r="I228" i="1"/>
  <c r="H228" i="1"/>
  <c r="G228" i="1"/>
  <c r="F228" i="1"/>
  <c r="E228" i="1"/>
  <c r="I227" i="1"/>
  <c r="H227" i="1"/>
  <c r="G227" i="1"/>
  <c r="F227" i="1"/>
  <c r="E227" i="1"/>
  <c r="I226" i="1"/>
  <c r="H226" i="1"/>
  <c r="G226" i="1"/>
  <c r="F226" i="1"/>
  <c r="E226" i="1"/>
  <c r="I225" i="1"/>
  <c r="H225" i="1"/>
  <c r="G225" i="1"/>
  <c r="F225" i="1"/>
  <c r="E225" i="1"/>
  <c r="I224" i="1"/>
  <c r="H224" i="1"/>
  <c r="G224" i="1"/>
  <c r="F224" i="1"/>
  <c r="E224" i="1"/>
  <c r="I223" i="1"/>
  <c r="H223" i="1"/>
  <c r="G223" i="1"/>
  <c r="F223" i="1"/>
  <c r="E223" i="1"/>
  <c r="C219" i="1"/>
  <c r="I218" i="1"/>
  <c r="H218" i="1"/>
  <c r="G218" i="1"/>
  <c r="F218" i="1"/>
  <c r="E218" i="1"/>
  <c r="I217" i="1"/>
  <c r="H217" i="1"/>
  <c r="G217" i="1"/>
  <c r="F217" i="1"/>
  <c r="E217" i="1"/>
  <c r="I216" i="1"/>
  <c r="H216" i="1"/>
  <c r="G216" i="1"/>
  <c r="F216" i="1"/>
  <c r="E216" i="1"/>
  <c r="I215" i="1"/>
  <c r="H215" i="1"/>
  <c r="G215" i="1"/>
  <c r="F215" i="1"/>
  <c r="E215" i="1"/>
  <c r="I214" i="1"/>
  <c r="H214" i="1"/>
  <c r="G214" i="1"/>
  <c r="F214" i="1"/>
  <c r="E214" i="1"/>
  <c r="I213" i="1"/>
  <c r="H213" i="1"/>
  <c r="G213" i="1"/>
  <c r="F213" i="1"/>
  <c r="E213" i="1"/>
  <c r="I212" i="1"/>
  <c r="H212" i="1"/>
  <c r="G212" i="1"/>
  <c r="F212" i="1"/>
  <c r="E212" i="1"/>
  <c r="I211" i="1"/>
  <c r="H211" i="1"/>
  <c r="G211" i="1"/>
  <c r="F211" i="1"/>
  <c r="E211" i="1"/>
  <c r="I210" i="1"/>
  <c r="H210" i="1"/>
  <c r="G210" i="1"/>
  <c r="F210" i="1"/>
  <c r="E210" i="1"/>
  <c r="I209" i="1"/>
  <c r="H209" i="1"/>
  <c r="G209" i="1"/>
  <c r="F209" i="1"/>
  <c r="E209" i="1"/>
  <c r="I208" i="1"/>
  <c r="H208" i="1"/>
  <c r="G208" i="1"/>
  <c r="F208" i="1"/>
  <c r="E208" i="1"/>
  <c r="I207" i="1"/>
  <c r="H207" i="1"/>
  <c r="G207" i="1"/>
  <c r="F207" i="1"/>
  <c r="E207" i="1"/>
  <c r="C203" i="1"/>
  <c r="I202" i="1"/>
  <c r="H202" i="1"/>
  <c r="G202" i="1"/>
  <c r="F202" i="1"/>
  <c r="E202" i="1"/>
  <c r="I201" i="1"/>
  <c r="H201" i="1"/>
  <c r="G201" i="1"/>
  <c r="F201" i="1"/>
  <c r="E201" i="1"/>
  <c r="I200" i="1"/>
  <c r="H200" i="1"/>
  <c r="G200" i="1"/>
  <c r="F200" i="1"/>
  <c r="E200" i="1"/>
  <c r="I199" i="1"/>
  <c r="H199" i="1"/>
  <c r="G199" i="1"/>
  <c r="F199" i="1"/>
  <c r="E199" i="1"/>
  <c r="I198" i="1"/>
  <c r="H198" i="1"/>
  <c r="G198" i="1"/>
  <c r="F198" i="1"/>
  <c r="E198" i="1"/>
  <c r="I197" i="1"/>
  <c r="H197" i="1"/>
  <c r="G197" i="1"/>
  <c r="F197" i="1"/>
  <c r="E197" i="1"/>
  <c r="I196" i="1"/>
  <c r="H196" i="1"/>
  <c r="G196" i="1"/>
  <c r="F196" i="1"/>
  <c r="E196" i="1"/>
  <c r="I195" i="1"/>
  <c r="H195" i="1"/>
  <c r="G195" i="1"/>
  <c r="F195" i="1"/>
  <c r="E195" i="1"/>
  <c r="I194" i="1"/>
  <c r="H194" i="1"/>
  <c r="G194" i="1"/>
  <c r="F194" i="1"/>
  <c r="E194" i="1"/>
  <c r="I193" i="1"/>
  <c r="H193" i="1"/>
  <c r="G193" i="1"/>
  <c r="F193" i="1"/>
  <c r="E193" i="1"/>
  <c r="I192" i="1"/>
  <c r="H192" i="1"/>
  <c r="G192" i="1"/>
  <c r="F192" i="1"/>
  <c r="E192" i="1"/>
  <c r="I191" i="1"/>
  <c r="H191" i="1"/>
  <c r="G191" i="1"/>
  <c r="F191" i="1"/>
  <c r="E191" i="1"/>
  <c r="C168" i="1"/>
  <c r="I167" i="1"/>
  <c r="H167" i="1"/>
  <c r="G167" i="1"/>
  <c r="F167" i="1"/>
  <c r="E167" i="1"/>
  <c r="I166" i="1"/>
  <c r="H166" i="1"/>
  <c r="G166" i="1"/>
  <c r="F166" i="1"/>
  <c r="E166" i="1"/>
  <c r="I165" i="1"/>
  <c r="H165" i="1"/>
  <c r="G165" i="1"/>
  <c r="F165" i="1"/>
  <c r="E165" i="1"/>
  <c r="I164" i="1"/>
  <c r="H164" i="1"/>
  <c r="G164" i="1"/>
  <c r="F164" i="1"/>
  <c r="E164" i="1"/>
  <c r="I163" i="1"/>
  <c r="H163" i="1"/>
  <c r="G163" i="1"/>
  <c r="F163" i="1"/>
  <c r="E163" i="1"/>
  <c r="I162" i="1"/>
  <c r="H162" i="1"/>
  <c r="G162" i="1"/>
  <c r="F162" i="1"/>
  <c r="E162" i="1"/>
  <c r="I161" i="1"/>
  <c r="H161" i="1"/>
  <c r="G161" i="1"/>
  <c r="F161" i="1"/>
  <c r="E161" i="1"/>
  <c r="I160" i="1"/>
  <c r="H160" i="1"/>
  <c r="G160" i="1"/>
  <c r="F160" i="1"/>
  <c r="E160" i="1"/>
  <c r="I159" i="1"/>
  <c r="H159" i="1"/>
  <c r="G159" i="1"/>
  <c r="F159" i="1"/>
  <c r="E159" i="1"/>
  <c r="I158" i="1"/>
  <c r="H158" i="1"/>
  <c r="G158" i="1"/>
  <c r="F158" i="1"/>
  <c r="E158" i="1"/>
  <c r="I157" i="1"/>
  <c r="H157" i="1"/>
  <c r="G157" i="1"/>
  <c r="F157" i="1"/>
  <c r="E157" i="1"/>
  <c r="I156" i="1"/>
  <c r="H156" i="1"/>
  <c r="G156" i="1"/>
  <c r="F156" i="1"/>
  <c r="E156" i="1"/>
  <c r="C152" i="1"/>
  <c r="I151" i="1"/>
  <c r="H151" i="1"/>
  <c r="G151" i="1"/>
  <c r="F151" i="1"/>
  <c r="E151" i="1"/>
  <c r="I150" i="1"/>
  <c r="H150" i="1"/>
  <c r="G150" i="1"/>
  <c r="F150" i="1"/>
  <c r="E150" i="1"/>
  <c r="I149" i="1"/>
  <c r="H149" i="1"/>
  <c r="G149" i="1"/>
  <c r="F149" i="1"/>
  <c r="E149" i="1"/>
  <c r="I148" i="1"/>
  <c r="H148" i="1"/>
  <c r="G148" i="1"/>
  <c r="F148" i="1"/>
  <c r="E148" i="1"/>
  <c r="I147" i="1"/>
  <c r="H147" i="1"/>
  <c r="G147" i="1"/>
  <c r="F147" i="1"/>
  <c r="E147" i="1"/>
  <c r="I146" i="1"/>
  <c r="H146" i="1"/>
  <c r="G146" i="1"/>
  <c r="F146" i="1"/>
  <c r="E146" i="1"/>
  <c r="I145" i="1"/>
  <c r="H145" i="1"/>
  <c r="G145" i="1"/>
  <c r="F145" i="1"/>
  <c r="E145" i="1"/>
  <c r="I144" i="1"/>
  <c r="H144" i="1"/>
  <c r="G144" i="1"/>
  <c r="F144" i="1"/>
  <c r="E144" i="1"/>
  <c r="I143" i="1"/>
  <c r="H143" i="1"/>
  <c r="G143" i="1"/>
  <c r="F143" i="1"/>
  <c r="E143" i="1"/>
  <c r="I142" i="1"/>
  <c r="H142" i="1"/>
  <c r="G142" i="1"/>
  <c r="F142" i="1"/>
  <c r="E142" i="1"/>
  <c r="I141" i="1"/>
  <c r="H141" i="1"/>
  <c r="G141" i="1"/>
  <c r="F141" i="1"/>
  <c r="E141" i="1"/>
  <c r="I140" i="1"/>
  <c r="H140" i="1"/>
  <c r="G140" i="1"/>
  <c r="F140" i="1"/>
  <c r="E140" i="1"/>
  <c r="C136" i="1"/>
  <c r="I135" i="1"/>
  <c r="H135" i="1"/>
  <c r="G135" i="1"/>
  <c r="F135" i="1"/>
  <c r="E135" i="1"/>
  <c r="I134" i="1"/>
  <c r="H134" i="1"/>
  <c r="G134" i="1"/>
  <c r="F134" i="1"/>
  <c r="E134" i="1"/>
  <c r="I133" i="1"/>
  <c r="H133" i="1"/>
  <c r="G133" i="1"/>
  <c r="F133" i="1"/>
  <c r="E133" i="1"/>
  <c r="I132" i="1"/>
  <c r="H132" i="1"/>
  <c r="G132" i="1"/>
  <c r="F132" i="1"/>
  <c r="E132" i="1"/>
  <c r="I131" i="1"/>
  <c r="H131" i="1"/>
  <c r="G131" i="1"/>
  <c r="F131" i="1"/>
  <c r="E131" i="1"/>
  <c r="I130" i="1"/>
  <c r="H130" i="1"/>
  <c r="G130" i="1"/>
  <c r="F130" i="1"/>
  <c r="E130" i="1"/>
  <c r="I129" i="1"/>
  <c r="H129" i="1"/>
  <c r="G129" i="1"/>
  <c r="F129" i="1"/>
  <c r="E129" i="1"/>
  <c r="I128" i="1"/>
  <c r="H128" i="1"/>
  <c r="G128" i="1"/>
  <c r="F128" i="1"/>
  <c r="E128" i="1"/>
  <c r="I127" i="1"/>
  <c r="H127" i="1"/>
  <c r="G127" i="1"/>
  <c r="F127" i="1"/>
  <c r="E127" i="1"/>
  <c r="I126" i="1"/>
  <c r="H126" i="1"/>
  <c r="G126" i="1"/>
  <c r="F126" i="1"/>
  <c r="E126" i="1"/>
  <c r="I125" i="1"/>
  <c r="H125" i="1"/>
  <c r="G125" i="1"/>
  <c r="F125" i="1"/>
  <c r="E125" i="1"/>
  <c r="I124" i="1"/>
  <c r="H124" i="1"/>
  <c r="G124" i="1"/>
  <c r="F124" i="1"/>
  <c r="E124" i="1"/>
  <c r="E111" i="1"/>
  <c r="N7" i="1"/>
  <c r="N8" i="1"/>
  <c r="N9" i="1"/>
  <c r="N10" i="1"/>
  <c r="N11" i="1"/>
  <c r="N12" i="1"/>
  <c r="N13" i="1"/>
  <c r="N14" i="1"/>
  <c r="N15" i="1"/>
  <c r="N16" i="1"/>
  <c r="N17" i="1"/>
  <c r="N6" i="1"/>
  <c r="L7" i="1"/>
  <c r="L8" i="1"/>
  <c r="L9" i="1"/>
  <c r="L10" i="1"/>
  <c r="L11" i="1"/>
  <c r="L12" i="1"/>
  <c r="L13" i="1"/>
  <c r="L14" i="1"/>
  <c r="L15" i="1"/>
  <c r="L16" i="1"/>
  <c r="L17" i="1"/>
  <c r="L6" i="1"/>
  <c r="J7" i="1"/>
  <c r="J8" i="1"/>
  <c r="J9" i="1"/>
  <c r="J10" i="1"/>
  <c r="J11" i="1"/>
  <c r="J12" i="1"/>
  <c r="J13" i="1"/>
  <c r="J14" i="1"/>
  <c r="J15" i="1"/>
  <c r="J16" i="1"/>
  <c r="J17" i="1"/>
  <c r="J6" i="1"/>
  <c r="H10" i="1"/>
  <c r="H14" i="1"/>
  <c r="H17" i="1"/>
  <c r="H6" i="1"/>
  <c r="F8" i="1"/>
  <c r="F9" i="1"/>
  <c r="F10" i="1"/>
  <c r="F11" i="1"/>
  <c r="F12" i="1"/>
  <c r="F13" i="1"/>
  <c r="F14" i="1"/>
  <c r="F15" i="1"/>
  <c r="F16" i="1"/>
  <c r="F17" i="1"/>
  <c r="I18" i="1"/>
  <c r="K18" i="1"/>
  <c r="M18" i="1"/>
  <c r="H7" i="1"/>
  <c r="H8" i="1"/>
  <c r="H9" i="1"/>
  <c r="H11" i="1"/>
  <c r="H12" i="1"/>
  <c r="H13" i="1"/>
  <c r="H15" i="1"/>
  <c r="H16" i="1"/>
  <c r="C18" i="1"/>
  <c r="C187" i="1"/>
  <c r="C120" i="1"/>
  <c r="C57" i="1"/>
  <c r="C39" i="1"/>
  <c r="I176" i="1"/>
  <c r="I177" i="1"/>
  <c r="I178" i="1"/>
  <c r="I179" i="1"/>
  <c r="I180" i="1"/>
  <c r="I181" i="1"/>
  <c r="I182" i="1"/>
  <c r="I183" i="1"/>
  <c r="I184" i="1"/>
  <c r="I185" i="1"/>
  <c r="I186" i="1"/>
  <c r="I175" i="1"/>
  <c r="H176" i="1"/>
  <c r="H177" i="1"/>
  <c r="H178" i="1"/>
  <c r="H179" i="1"/>
  <c r="H180" i="1"/>
  <c r="H181" i="1"/>
  <c r="H182" i="1"/>
  <c r="H183" i="1"/>
  <c r="H184" i="1"/>
  <c r="H185" i="1"/>
  <c r="H186" i="1"/>
  <c r="H175" i="1"/>
  <c r="G175" i="1"/>
  <c r="F176" i="1"/>
  <c r="F177" i="1"/>
  <c r="F178" i="1"/>
  <c r="F179" i="1"/>
  <c r="F180" i="1"/>
  <c r="F181" i="1"/>
  <c r="F182" i="1"/>
  <c r="F183" i="1"/>
  <c r="F184" i="1"/>
  <c r="F185" i="1"/>
  <c r="F186" i="1"/>
  <c r="F175" i="1"/>
  <c r="E176" i="1"/>
  <c r="E177" i="1"/>
  <c r="E178" i="1"/>
  <c r="E179" i="1"/>
  <c r="E180" i="1"/>
  <c r="E181" i="1"/>
  <c r="E182" i="1"/>
  <c r="E183" i="1"/>
  <c r="E184" i="1"/>
  <c r="E185" i="1"/>
  <c r="E186" i="1"/>
  <c r="E175" i="1"/>
  <c r="G186" i="1"/>
  <c r="G185" i="1"/>
  <c r="G184" i="1"/>
  <c r="G183" i="1"/>
  <c r="G182" i="1"/>
  <c r="G181" i="1"/>
  <c r="G180" i="1"/>
  <c r="G179" i="1"/>
  <c r="G178" i="1"/>
  <c r="G177" i="1"/>
  <c r="G176" i="1"/>
  <c r="I109" i="1"/>
  <c r="I110" i="1"/>
  <c r="I111" i="1"/>
  <c r="I112" i="1"/>
  <c r="I113" i="1"/>
  <c r="I114" i="1"/>
  <c r="I115" i="1"/>
  <c r="I116" i="1"/>
  <c r="I117" i="1"/>
  <c r="I118" i="1"/>
  <c r="I119" i="1"/>
  <c r="I108" i="1"/>
  <c r="H109" i="1"/>
  <c r="H110" i="1"/>
  <c r="H111" i="1"/>
  <c r="H112" i="1"/>
  <c r="H113" i="1"/>
  <c r="H114" i="1"/>
  <c r="H115" i="1"/>
  <c r="H116" i="1"/>
  <c r="H117" i="1"/>
  <c r="H118" i="1"/>
  <c r="H119" i="1"/>
  <c r="H108" i="1"/>
  <c r="G109" i="1"/>
  <c r="G110" i="1"/>
  <c r="G111" i="1"/>
  <c r="G112" i="1"/>
  <c r="G113" i="1"/>
  <c r="G114" i="1"/>
  <c r="G115" i="1"/>
  <c r="G116" i="1"/>
  <c r="G117" i="1"/>
  <c r="G118" i="1"/>
  <c r="G119" i="1"/>
  <c r="G108" i="1"/>
  <c r="F109" i="1"/>
  <c r="F110" i="1"/>
  <c r="F111" i="1"/>
  <c r="F112" i="1"/>
  <c r="F113" i="1"/>
  <c r="F114" i="1"/>
  <c r="F115" i="1"/>
  <c r="F116" i="1"/>
  <c r="F117" i="1"/>
  <c r="F118" i="1"/>
  <c r="F119" i="1"/>
  <c r="F108" i="1"/>
  <c r="E109" i="1"/>
  <c r="E110" i="1"/>
  <c r="E112" i="1"/>
  <c r="E113" i="1"/>
  <c r="E114" i="1"/>
  <c r="E115" i="1"/>
  <c r="E116" i="1"/>
  <c r="E117" i="1"/>
  <c r="E118" i="1"/>
  <c r="E119" i="1"/>
  <c r="E108" i="1"/>
  <c r="H82" i="1"/>
  <c r="H83" i="1"/>
  <c r="H84" i="1"/>
  <c r="H85" i="1"/>
  <c r="H86" i="1"/>
  <c r="H87" i="1"/>
  <c r="H88" i="1"/>
  <c r="H89" i="1"/>
  <c r="H90" i="1"/>
  <c r="H91" i="1"/>
  <c r="H92" i="1"/>
  <c r="H81" i="1"/>
  <c r="G92" i="1"/>
  <c r="F92" i="1"/>
  <c r="E92" i="1"/>
  <c r="D92" i="1"/>
  <c r="G91" i="1"/>
  <c r="F91" i="1"/>
  <c r="E91" i="1"/>
  <c r="D91" i="1"/>
  <c r="G90" i="1"/>
  <c r="F90" i="1"/>
  <c r="E90" i="1"/>
  <c r="D90" i="1"/>
  <c r="G89" i="1"/>
  <c r="F89" i="1"/>
  <c r="E89" i="1"/>
  <c r="D89" i="1"/>
  <c r="G88" i="1"/>
  <c r="F88" i="1"/>
  <c r="E88" i="1"/>
  <c r="D88" i="1"/>
  <c r="G87" i="1"/>
  <c r="F87" i="1"/>
  <c r="E87" i="1"/>
  <c r="D87" i="1"/>
  <c r="G86" i="1"/>
  <c r="F86" i="1"/>
  <c r="E86" i="1"/>
  <c r="D86" i="1"/>
  <c r="G85" i="1"/>
  <c r="F85" i="1"/>
  <c r="E85" i="1"/>
  <c r="D85" i="1"/>
  <c r="G84" i="1"/>
  <c r="F84" i="1"/>
  <c r="E84" i="1"/>
  <c r="D84" i="1"/>
  <c r="G83" i="1"/>
  <c r="F83" i="1"/>
  <c r="E83" i="1"/>
  <c r="D83" i="1"/>
  <c r="G82" i="1"/>
  <c r="F82" i="1"/>
  <c r="E82" i="1"/>
  <c r="D82" i="1"/>
  <c r="G81" i="1"/>
  <c r="F81" i="1"/>
  <c r="E81" i="1"/>
  <c r="H64" i="1"/>
  <c r="H65" i="1"/>
  <c r="H66" i="1"/>
  <c r="H67" i="1"/>
  <c r="H68" i="1"/>
  <c r="H69" i="1"/>
  <c r="H70" i="1"/>
  <c r="H71" i="1"/>
  <c r="H72" i="1"/>
  <c r="H73" i="1"/>
  <c r="H74" i="1"/>
  <c r="H63" i="1"/>
  <c r="G64" i="1"/>
  <c r="G65" i="1"/>
  <c r="G66" i="1"/>
  <c r="G67" i="1"/>
  <c r="G68" i="1"/>
  <c r="G69" i="1"/>
  <c r="G70" i="1"/>
  <c r="G71" i="1"/>
  <c r="G72" i="1"/>
  <c r="G73" i="1"/>
  <c r="G74" i="1"/>
  <c r="G63" i="1"/>
  <c r="F64" i="1"/>
  <c r="F65" i="1"/>
  <c r="F66" i="1"/>
  <c r="F67" i="1"/>
  <c r="F68" i="1"/>
  <c r="F69" i="1"/>
  <c r="F70" i="1"/>
  <c r="F71" i="1"/>
  <c r="F72" i="1"/>
  <c r="F73" i="1"/>
  <c r="F74" i="1"/>
  <c r="F63" i="1"/>
  <c r="E64" i="1"/>
  <c r="E65" i="1"/>
  <c r="E66" i="1"/>
  <c r="E67" i="1"/>
  <c r="E68" i="1"/>
  <c r="E69" i="1"/>
  <c r="E70" i="1"/>
  <c r="E71" i="1"/>
  <c r="E72" i="1"/>
  <c r="E73" i="1"/>
  <c r="E74" i="1"/>
  <c r="E63" i="1"/>
  <c r="D64" i="1"/>
  <c r="D65" i="1"/>
  <c r="D66" i="1"/>
  <c r="D67" i="1"/>
  <c r="D68" i="1"/>
  <c r="D69" i="1"/>
  <c r="D70" i="1"/>
  <c r="D71" i="1"/>
  <c r="D72" i="1"/>
  <c r="D73" i="1"/>
  <c r="D74" i="1"/>
  <c r="D63" i="1"/>
  <c r="H46" i="1"/>
  <c r="H47" i="1"/>
  <c r="H48" i="1"/>
  <c r="H49" i="1"/>
  <c r="H50" i="1"/>
  <c r="H51" i="1"/>
  <c r="H52" i="1"/>
  <c r="H53" i="1"/>
  <c r="H54" i="1"/>
  <c r="H55" i="1"/>
  <c r="H56" i="1"/>
  <c r="H45" i="1"/>
  <c r="G56" i="1"/>
  <c r="F56" i="1"/>
  <c r="E56" i="1"/>
  <c r="D56" i="1"/>
  <c r="G55" i="1"/>
  <c r="F55" i="1"/>
  <c r="E55" i="1"/>
  <c r="D55" i="1"/>
  <c r="G54" i="1"/>
  <c r="F54" i="1"/>
  <c r="E54" i="1"/>
  <c r="D54" i="1"/>
  <c r="G53" i="1"/>
  <c r="F53" i="1"/>
  <c r="E53"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F28" i="1"/>
  <c r="F29" i="1"/>
  <c r="F30" i="1"/>
  <c r="F31" i="1"/>
  <c r="F32" i="1"/>
  <c r="F33" i="1"/>
  <c r="F34" i="1"/>
  <c r="F35" i="1"/>
  <c r="F36" i="1"/>
  <c r="F37" i="1"/>
  <c r="F38" i="1"/>
  <c r="G28" i="1"/>
  <c r="G29" i="1"/>
  <c r="G30" i="1"/>
  <c r="G31" i="1"/>
  <c r="G32" i="1"/>
  <c r="G33" i="1"/>
  <c r="G34" i="1"/>
  <c r="G35" i="1"/>
  <c r="G36" i="1"/>
  <c r="G37" i="1"/>
  <c r="G38" i="1"/>
  <c r="H28" i="1"/>
  <c r="H29" i="1"/>
  <c r="H30" i="1"/>
  <c r="H31" i="1"/>
  <c r="H32" i="1"/>
  <c r="H33" i="1"/>
  <c r="H34" i="1"/>
  <c r="H35" i="1"/>
  <c r="H36" i="1"/>
  <c r="H37" i="1"/>
  <c r="H38" i="1"/>
  <c r="H27" i="1"/>
  <c r="G27" i="1"/>
  <c r="F27" i="1"/>
  <c r="E28" i="1"/>
  <c r="E29" i="1"/>
  <c r="E30" i="1"/>
  <c r="E31" i="1"/>
  <c r="E32" i="1"/>
  <c r="E33" i="1"/>
  <c r="E34" i="1"/>
  <c r="E35" i="1"/>
  <c r="E36" i="1"/>
  <c r="E37" i="1"/>
  <c r="E38" i="1"/>
  <c r="E27" i="1"/>
  <c r="D28" i="1"/>
  <c r="D29" i="1"/>
  <c r="D30" i="1"/>
  <c r="D31" i="1"/>
  <c r="D32" i="1"/>
  <c r="D33" i="1"/>
  <c r="D34" i="1"/>
  <c r="D35" i="1"/>
  <c r="D36" i="1"/>
  <c r="D37" i="1"/>
  <c r="D38" i="1"/>
  <c r="D27" i="1"/>
  <c r="K83" i="1" l="1"/>
  <c r="K87" i="1"/>
  <c r="J147" i="1"/>
  <c r="J131" i="1"/>
  <c r="J151" i="1"/>
  <c r="J133" i="1"/>
  <c r="O16" i="1"/>
  <c r="O15" i="1"/>
  <c r="J198" i="1"/>
  <c r="J228" i="1"/>
  <c r="J143" i="1"/>
  <c r="J217" i="1"/>
  <c r="J224" i="1"/>
  <c r="Q32" i="1"/>
  <c r="J234" i="1"/>
  <c r="J233" i="1"/>
  <c r="J232" i="1"/>
  <c r="J231" i="1"/>
  <c r="J230" i="1"/>
  <c r="J229" i="1"/>
  <c r="H235" i="1"/>
  <c r="J227" i="1"/>
  <c r="G235" i="1"/>
  <c r="I235" i="1"/>
  <c r="J226" i="1"/>
  <c r="J225" i="1"/>
  <c r="E235" i="1"/>
  <c r="F235" i="1"/>
  <c r="J218" i="1"/>
  <c r="J216" i="1"/>
  <c r="S33" i="1"/>
  <c r="H219" i="1"/>
  <c r="J215" i="1"/>
  <c r="J214" i="1"/>
  <c r="J213" i="1"/>
  <c r="J212" i="1"/>
  <c r="J211" i="1"/>
  <c r="G219" i="1"/>
  <c r="J210" i="1"/>
  <c r="E219" i="1"/>
  <c r="F219" i="1"/>
  <c r="J209" i="1"/>
  <c r="I219" i="1"/>
  <c r="J208" i="1"/>
  <c r="J207" i="1"/>
  <c r="J202" i="1"/>
  <c r="J201" i="1"/>
  <c r="J200" i="1"/>
  <c r="J199" i="1"/>
  <c r="J197" i="1"/>
  <c r="J196" i="1"/>
  <c r="J195" i="1"/>
  <c r="J194" i="1"/>
  <c r="J193" i="1"/>
  <c r="E203" i="1"/>
  <c r="J192" i="1"/>
  <c r="I203" i="1"/>
  <c r="F203" i="1"/>
  <c r="G203" i="1"/>
  <c r="H203" i="1"/>
  <c r="Q30" i="1"/>
  <c r="J167" i="1"/>
  <c r="J166" i="1"/>
  <c r="J165" i="1"/>
  <c r="J164" i="1"/>
  <c r="J163" i="1"/>
  <c r="J162" i="1"/>
  <c r="J161" i="1"/>
  <c r="J160" i="1"/>
  <c r="J159" i="1"/>
  <c r="E168" i="1"/>
  <c r="J158" i="1"/>
  <c r="F168" i="1"/>
  <c r="H168" i="1"/>
  <c r="J157" i="1"/>
  <c r="G168" i="1"/>
  <c r="I168" i="1"/>
  <c r="J150" i="1"/>
  <c r="J149" i="1"/>
  <c r="J148" i="1"/>
  <c r="J146" i="1"/>
  <c r="J145" i="1"/>
  <c r="J144" i="1"/>
  <c r="J142" i="1"/>
  <c r="G152" i="1"/>
  <c r="H152" i="1"/>
  <c r="I152" i="1"/>
  <c r="J141" i="1"/>
  <c r="F152" i="1"/>
  <c r="J140" i="1"/>
  <c r="L140" i="1" s="1"/>
  <c r="J135" i="1"/>
  <c r="J134" i="1"/>
  <c r="J132" i="1"/>
  <c r="J130" i="1"/>
  <c r="J129" i="1"/>
  <c r="J128" i="1"/>
  <c r="J127" i="1"/>
  <c r="J126" i="1"/>
  <c r="J125" i="1"/>
  <c r="G136" i="1"/>
  <c r="H136" i="1"/>
  <c r="I136" i="1"/>
  <c r="F136" i="1"/>
  <c r="O9" i="1"/>
  <c r="O13" i="1"/>
  <c r="O12" i="1"/>
  <c r="O10" i="1"/>
  <c r="O8" i="1"/>
  <c r="O6" i="1"/>
  <c r="O11" i="1"/>
  <c r="O7" i="1"/>
  <c r="O17" i="1"/>
  <c r="O14" i="1"/>
  <c r="T32" i="1"/>
  <c r="Q33" i="1"/>
  <c r="Q31" i="1"/>
  <c r="R25" i="1"/>
  <c r="S27" i="1"/>
  <c r="R33" i="1"/>
  <c r="R31" i="1"/>
  <c r="R28" i="1"/>
  <c r="J223" i="1"/>
  <c r="L207" i="1"/>
  <c r="J191" i="1"/>
  <c r="Q27" i="1"/>
  <c r="Q35" i="1"/>
  <c r="S29" i="1"/>
  <c r="S34" i="1"/>
  <c r="R29" i="1"/>
  <c r="S28" i="1"/>
  <c r="I187" i="1"/>
  <c r="J156" i="1"/>
  <c r="S31" i="1"/>
  <c r="Q29" i="1"/>
  <c r="E152" i="1"/>
  <c r="S35" i="1"/>
  <c r="T28" i="1"/>
  <c r="R34" i="1"/>
  <c r="R26" i="1"/>
  <c r="Q28" i="1"/>
  <c r="J124" i="1"/>
  <c r="Q34" i="1"/>
  <c r="E136" i="1"/>
  <c r="T29" i="1"/>
  <c r="R27" i="1"/>
  <c r="S30" i="1"/>
  <c r="T26" i="1"/>
  <c r="T34" i="1"/>
  <c r="R35" i="1"/>
  <c r="T35" i="1"/>
  <c r="T27" i="1"/>
  <c r="T25" i="1"/>
  <c r="S25" i="1"/>
  <c r="T33" i="1"/>
  <c r="R30" i="1"/>
  <c r="R32" i="1"/>
  <c r="Q26" i="1"/>
  <c r="S26" i="1"/>
  <c r="N18" i="1"/>
  <c r="L18" i="1"/>
  <c r="J18" i="1"/>
  <c r="G18" i="1"/>
  <c r="E18" i="1"/>
  <c r="F18" i="1"/>
  <c r="S32" i="1"/>
  <c r="T31" i="1"/>
  <c r="T30" i="1"/>
  <c r="Q25" i="1"/>
  <c r="G187" i="1"/>
  <c r="F187" i="1"/>
  <c r="G120" i="1"/>
  <c r="H187" i="1"/>
  <c r="E187" i="1"/>
  <c r="E75" i="1"/>
  <c r="F120" i="1"/>
  <c r="H120" i="1"/>
  <c r="D39" i="1"/>
  <c r="E120" i="1"/>
  <c r="H75" i="1"/>
  <c r="I120" i="1"/>
  <c r="G57" i="1"/>
  <c r="G93" i="1"/>
  <c r="J175" i="1"/>
  <c r="G75" i="1"/>
  <c r="H93" i="1"/>
  <c r="H57" i="1"/>
  <c r="J179" i="1"/>
  <c r="D57" i="1"/>
  <c r="D75" i="1"/>
  <c r="D93" i="1"/>
  <c r="J178" i="1"/>
  <c r="E39" i="1"/>
  <c r="E57" i="1"/>
  <c r="E93" i="1"/>
  <c r="F93" i="1"/>
  <c r="F39" i="1"/>
  <c r="F75" i="1"/>
  <c r="H39" i="1"/>
  <c r="F57" i="1"/>
  <c r="G39" i="1"/>
  <c r="J176" i="1"/>
  <c r="J183" i="1"/>
  <c r="J182" i="1"/>
  <c r="J185" i="1"/>
  <c r="J186" i="1"/>
  <c r="J184" i="1"/>
  <c r="J180" i="1"/>
  <c r="J177" i="1"/>
  <c r="J181" i="1"/>
  <c r="J108" i="1"/>
  <c r="J110" i="1"/>
  <c r="J111" i="1"/>
  <c r="J119" i="1"/>
  <c r="J116" i="1"/>
  <c r="J115" i="1"/>
  <c r="J114" i="1"/>
  <c r="J112" i="1"/>
  <c r="J113" i="1"/>
  <c r="J118" i="1"/>
  <c r="J109" i="1"/>
  <c r="J117" i="1"/>
  <c r="I85" i="1"/>
  <c r="I92" i="1"/>
  <c r="I84" i="1"/>
  <c r="I86" i="1"/>
  <c r="I89" i="1"/>
  <c r="I90" i="1"/>
  <c r="I82" i="1"/>
  <c r="I87" i="1"/>
  <c r="I83" i="1"/>
  <c r="I88" i="1"/>
  <c r="I91" i="1"/>
  <c r="I65" i="1"/>
  <c r="I29" i="1"/>
  <c r="I56" i="1"/>
  <c r="I28" i="1"/>
  <c r="I53" i="1"/>
  <c r="I45" i="1"/>
  <c r="I67" i="1"/>
  <c r="I74" i="1"/>
  <c r="I46" i="1"/>
  <c r="I37" i="1"/>
  <c r="I36" i="1"/>
  <c r="I34" i="1"/>
  <c r="I38" i="1"/>
  <c r="I35" i="1"/>
  <c r="I33" i="1"/>
  <c r="I32" i="1"/>
  <c r="I30" i="1"/>
  <c r="I50" i="1"/>
  <c r="I52" i="1"/>
  <c r="I27" i="1"/>
  <c r="I31" i="1"/>
  <c r="I49" i="1"/>
  <c r="I70" i="1"/>
  <c r="I71" i="1"/>
  <c r="I73" i="1"/>
  <c r="I63" i="1"/>
  <c r="I68" i="1"/>
  <c r="I47" i="1"/>
  <c r="I72" i="1"/>
  <c r="I64" i="1"/>
  <c r="I66" i="1"/>
  <c r="I69" i="1"/>
  <c r="I51" i="1"/>
  <c r="I55" i="1"/>
  <c r="I48" i="1"/>
  <c r="I54" i="1"/>
  <c r="Q6" i="1" l="1"/>
  <c r="Q17" i="1"/>
  <c r="Q16" i="1"/>
  <c r="Q15" i="1"/>
  <c r="Q14" i="1"/>
  <c r="Q11" i="1"/>
  <c r="Q13" i="1"/>
  <c r="Q12" i="1"/>
  <c r="Q10" i="1"/>
  <c r="Q9" i="1"/>
  <c r="Q8" i="1"/>
  <c r="Q7" i="1"/>
  <c r="L141" i="1"/>
  <c r="L142" i="1"/>
  <c r="J219" i="1"/>
  <c r="L209" i="1"/>
  <c r="L215" i="1"/>
  <c r="L214" i="1"/>
  <c r="L213" i="1"/>
  <c r="L211" i="1"/>
  <c r="L212" i="1"/>
  <c r="L217" i="1"/>
  <c r="L210" i="1"/>
  <c r="L208" i="1"/>
  <c r="L218" i="1"/>
  <c r="L216" i="1"/>
  <c r="L179" i="1"/>
  <c r="L147" i="1"/>
  <c r="L148" i="1"/>
  <c r="J152" i="1"/>
  <c r="L149" i="1"/>
  <c r="L146" i="1"/>
  <c r="L145" i="1"/>
  <c r="L151" i="1"/>
  <c r="L144" i="1"/>
  <c r="L150" i="1"/>
  <c r="L143" i="1"/>
  <c r="L114" i="1"/>
  <c r="V25" i="1"/>
  <c r="V32" i="1"/>
  <c r="V33" i="1"/>
  <c r="J235" i="1"/>
  <c r="L234" i="1"/>
  <c r="L226" i="1"/>
  <c r="L227" i="1"/>
  <c r="L228" i="1"/>
  <c r="L229" i="1"/>
  <c r="L230" i="1"/>
  <c r="L231" i="1"/>
  <c r="L223" i="1"/>
  <c r="L233" i="1"/>
  <c r="L232" i="1"/>
  <c r="L224" i="1"/>
  <c r="L225" i="1"/>
  <c r="J203" i="1"/>
  <c r="L202" i="1"/>
  <c r="L194" i="1"/>
  <c r="L193" i="1"/>
  <c r="L195" i="1"/>
  <c r="L196" i="1"/>
  <c r="L197" i="1"/>
  <c r="L200" i="1"/>
  <c r="L198" i="1"/>
  <c r="L201" i="1"/>
  <c r="L199" i="1"/>
  <c r="L191" i="1"/>
  <c r="L192" i="1"/>
  <c r="V29" i="1"/>
  <c r="J168" i="1"/>
  <c r="L167" i="1"/>
  <c r="L159" i="1"/>
  <c r="L160" i="1"/>
  <c r="L161" i="1"/>
  <c r="L162" i="1"/>
  <c r="L158" i="1"/>
  <c r="L163" i="1"/>
  <c r="L164" i="1"/>
  <c r="L156" i="1"/>
  <c r="L166" i="1"/>
  <c r="L165" i="1"/>
  <c r="L157" i="1"/>
  <c r="V34" i="1"/>
  <c r="V35" i="1"/>
  <c r="V27" i="1"/>
  <c r="J136" i="1"/>
  <c r="L135" i="1"/>
  <c r="L127" i="1"/>
  <c r="L132" i="1"/>
  <c r="L128" i="1"/>
  <c r="L129" i="1"/>
  <c r="L130" i="1"/>
  <c r="L124" i="1"/>
  <c r="L131" i="1"/>
  <c r="L133" i="1"/>
  <c r="L125" i="1"/>
  <c r="L134" i="1"/>
  <c r="L126" i="1"/>
  <c r="V31" i="1"/>
  <c r="V30" i="1"/>
  <c r="S36" i="1"/>
  <c r="T36" i="1"/>
  <c r="V26" i="1"/>
  <c r="O18" i="1"/>
  <c r="J187" i="1"/>
  <c r="L108" i="1"/>
  <c r="J120" i="1"/>
  <c r="I57" i="1"/>
  <c r="I93" i="1"/>
  <c r="K27" i="1"/>
  <c r="L181" i="1"/>
  <c r="L175" i="1"/>
  <c r="L176" i="1"/>
  <c r="L177" i="1"/>
  <c r="L180" i="1"/>
  <c r="L178" i="1"/>
  <c r="L186" i="1"/>
  <c r="L185" i="1"/>
  <c r="L182" i="1"/>
  <c r="L183" i="1"/>
  <c r="L184" i="1"/>
  <c r="L111" i="1"/>
  <c r="L110" i="1"/>
  <c r="L109" i="1"/>
  <c r="L113" i="1"/>
  <c r="L117" i="1"/>
  <c r="L112" i="1"/>
  <c r="L119" i="1"/>
  <c r="L118" i="1"/>
  <c r="L116" i="1"/>
  <c r="L115" i="1"/>
  <c r="K32" i="1"/>
  <c r="K36" i="1"/>
  <c r="K37" i="1"/>
  <c r="K34" i="1"/>
  <c r="K28" i="1"/>
  <c r="K31" i="1"/>
  <c r="K35" i="1"/>
  <c r="K29" i="1"/>
  <c r="K30" i="1"/>
  <c r="K33" i="1"/>
  <c r="K72" i="1"/>
  <c r="K67" i="1"/>
  <c r="K69" i="1"/>
  <c r="K70" i="1"/>
  <c r="K65" i="1"/>
  <c r="K68" i="1"/>
  <c r="K71" i="1"/>
  <c r="K47" i="1"/>
  <c r="K64" i="1"/>
  <c r="K73" i="1"/>
  <c r="K66" i="1"/>
  <c r="K54" i="1"/>
  <c r="X26" i="1" l="1"/>
  <c r="X27" i="1"/>
  <c r="V28" i="1"/>
  <c r="X34" i="1" s="1"/>
  <c r="X30" i="1" l="1"/>
  <c r="X29" i="1"/>
  <c r="X31" i="1"/>
  <c r="X28" i="1"/>
  <c r="X33" i="1"/>
  <c r="X32" i="1"/>
</calcChain>
</file>

<file path=xl/sharedStrings.xml><?xml version="1.0" encoding="utf-8"?>
<sst xmlns="http://schemas.openxmlformats.org/spreadsheetml/2006/main" count="256" uniqueCount="74">
  <si>
    <t>Year</t>
  </si>
  <si>
    <t>Month</t>
  </si>
  <si>
    <t>Tertiary Crushing</t>
  </si>
  <si>
    <t>Fines Crushing</t>
  </si>
  <si>
    <t>Screening</t>
  </si>
  <si>
    <t>Fines Screening</t>
  </si>
  <si>
    <t>Number of Conveyors</t>
  </si>
  <si>
    <t>Total Emissions</t>
  </si>
  <si>
    <t>Rolling Total Emissions</t>
  </si>
  <si>
    <t>Total Emissions (Previous Year)</t>
  </si>
  <si>
    <t>Total and Rolling Total Emissions for Co-Located Rock Crushers</t>
  </si>
  <si>
    <t>Total and Rolling Total Emissions for Co-Located Asphalt Plants</t>
  </si>
  <si>
    <t>Batch Mix Asphalt Plant with Baghouse</t>
  </si>
  <si>
    <t>Batch Mix Asphalt Plant with Wet Scrubber</t>
  </si>
  <si>
    <t>Total:</t>
  </si>
  <si>
    <t>Production (Tons of Rock Crushed)</t>
  </si>
  <si>
    <t>Production (Tons of Asphalt)</t>
  </si>
  <si>
    <t>Pollutant</t>
  </si>
  <si>
    <t>CO</t>
  </si>
  <si>
    <r>
      <t>NO</t>
    </r>
    <r>
      <rPr>
        <b/>
        <sz val="9"/>
        <color theme="1"/>
        <rFont val="Calibri"/>
        <family val="2"/>
        <scheme val="minor"/>
      </rPr>
      <t>x</t>
    </r>
  </si>
  <si>
    <r>
      <t>SO</t>
    </r>
    <r>
      <rPr>
        <b/>
        <sz val="9"/>
        <color theme="1"/>
        <rFont val="Calibri"/>
        <family val="2"/>
        <scheme val="minor"/>
      </rPr>
      <t>2</t>
    </r>
  </si>
  <si>
    <t>VOC</t>
  </si>
  <si>
    <t>PM-10</t>
  </si>
  <si>
    <t>Emission Factor</t>
  </si>
  <si>
    <t>Asphalt Emissions Calculation:</t>
  </si>
  <si>
    <t>NOx</t>
  </si>
  <si>
    <t>SO2</t>
  </si>
  <si>
    <t>NOx (tons)</t>
  </si>
  <si>
    <t>CO (tons)</t>
  </si>
  <si>
    <t>SO2 (tons)</t>
  </si>
  <si>
    <t>VOC (tons)</t>
  </si>
  <si>
    <t>PM10 (tons)</t>
  </si>
  <si>
    <t>Type of Crushing</t>
  </si>
  <si>
    <t>Aggregate Handling &amp; Storage Piles</t>
  </si>
  <si>
    <t>PM-10 Emission Factor</t>
  </si>
  <si>
    <t>Drum Mix Asphalt Plant with Baghouse</t>
  </si>
  <si>
    <t>Drum Mix Asphalt Plant with Wet Scrubber</t>
  </si>
  <si>
    <t>Pollutant Emission Factors</t>
  </si>
  <si>
    <t>Engine &gt; 600 hp</t>
  </si>
  <si>
    <t>Engine &lt; 600 hp</t>
  </si>
  <si>
    <t>Diesel Emissions Calcuation:</t>
  </si>
  <si>
    <t>E = (EF x hours of operation x rated capacity)/2000 lbs per ton</t>
  </si>
  <si>
    <t>E= (EF x tons of asphalt produced)/2000 lbs per ton</t>
  </si>
  <si>
    <t>Rock Crushing Emissions Calculations: E = (EF x tons of rock crushed)/2000 lbs per ton</t>
  </si>
  <si>
    <t>Hours of Operation</t>
  </si>
  <si>
    <t>Diesel Engine 1</t>
  </si>
  <si>
    <t>Diesel Engine 2</t>
  </si>
  <si>
    <t>Diesel Engine 3</t>
  </si>
  <si>
    <t>Diesel Engine 4</t>
  </si>
  <si>
    <t>Diesel Engines Over 600 Horsepower (hp)</t>
  </si>
  <si>
    <t>Diesel Engines Under 600 Horsepower (hp)</t>
  </si>
  <si>
    <t>Rated Capacity (hp)</t>
  </si>
  <si>
    <r>
      <rPr>
        <sz val="11"/>
        <color theme="1"/>
        <rFont val="Calibri"/>
        <family val="2"/>
        <scheme val="minor"/>
      </rPr>
      <t>Conveyor Transfer Point Emissions Calculation:</t>
    </r>
    <r>
      <rPr>
        <sz val="12"/>
        <color theme="1"/>
        <rFont val="Calibri"/>
        <family val="2"/>
        <scheme val="minor"/>
      </rPr>
      <t xml:space="preserve"> </t>
    </r>
    <r>
      <rPr>
        <sz val="11"/>
        <color theme="1"/>
        <rFont val="Calibri"/>
        <family val="2"/>
        <scheme val="minor"/>
      </rPr>
      <t>E = [((1.3407 x NoC)+1) x 0.011 x tons of rock crushed]/ 2000 lbs per ton</t>
    </r>
  </si>
  <si>
    <t>NOTE: These calculations only apply to stationary diesel engines. Do not use this section if your facility utilizes only nonroad engines. The definition of nonroad engine can be found at 40 C.F.R. 1068.30</t>
  </si>
  <si>
    <t>Total</t>
  </si>
  <si>
    <t>Fines Crushing Emissions</t>
  </si>
  <si>
    <t>Conveyors Emissions (tons)</t>
  </si>
  <si>
    <t>Tertiary Crushing Emissions (tons)</t>
  </si>
  <si>
    <t>Tons of Fines (&lt;3/16") Crushed</t>
  </si>
  <si>
    <t>Tons of Fines (&lt;3/16") Screened</t>
  </si>
  <si>
    <t>Fines Screening Emissions (tons)</t>
  </si>
  <si>
    <t>Total PM10 Emissions (tons)</t>
  </si>
  <si>
    <t>Total PM10 Emissions (Previous Year, tons)</t>
  </si>
  <si>
    <t>Rolling Total PM10 Emissions (Calculated, tons)</t>
  </si>
  <si>
    <t>Screening Emissions (tons)</t>
  </si>
  <si>
    <t>Aggregate Handling &amp; Storage Piles Emissions (tons)</t>
  </si>
  <si>
    <t>Tons of Tertiary Rock  (3/16"-1") Crushed</t>
  </si>
  <si>
    <t>Tons of Rock Screened</t>
  </si>
  <si>
    <t>Total and Rolling Total Emissions for Co-Located Diesel Engines</t>
  </si>
  <si>
    <t>Location Total and Rolling Total Emissions for all Co-Located Permits</t>
  </si>
  <si>
    <t>Total Emissions (tons)</t>
  </si>
  <si>
    <t>Total Emissions (Previous Year, tons)</t>
  </si>
  <si>
    <t>Rolling Total Emissions (tons)</t>
  </si>
  <si>
    <t>*Select Asphalt Plant Type/Rock Crusher/Correct Stationary Diesel Engine Capacity. Permittee fills out the yellow highlighted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</si>
</sst>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000"/>
    <numFmt numFmtId="165" formatCode="0.000000"/>
    <numFmt numFmtId="166" formatCode="0.00000"/>
    <numFmt numFmtId="167" formatCode="0.0000000"/>
    <numFmt numFmtId="168" formatCode="_(* #,##0.0_);_(* \(#,##0.0\);_(* &quot;-&quot;??_);_(@_)"/>
    <numFmt numFmtId="169" formatCode="_(* #,##0.000_);_(* \(#,##0.000\);_(* &quot;-&quot;??_);_(@_)"/>
    <numFmt numFmtId="170" formatCode="_(* #,##0.0000_);_(* \(#,##0.0000\);_(* &quot;-&quot;????_);_(@_)"/>
  </numFmts>
  <fonts count="10" x14ac:knownFonts="1">
    <font>
      <sz val="11"/>
      <color theme="1"/>
      <name val="Calibri"/>
      <family val="2"/>
      <scheme val="minor"/>
    </font>
    <font>
      <b/>
      <sz val="11"/>
      <color theme="1"/>
      <name val="Calibri"/>
      <family val="2"/>
      <scheme val="minor"/>
    </font>
    <font>
      <b/>
      <sz val="24"/>
      <color theme="1"/>
      <name val="Calibri"/>
      <family val="2"/>
      <scheme val="minor"/>
    </font>
    <font>
      <sz val="18"/>
      <color theme="1"/>
      <name val="Calibri"/>
      <family val="2"/>
      <scheme val="minor"/>
    </font>
    <font>
      <sz val="12"/>
      <color theme="1"/>
      <name val="Calibri"/>
      <family val="2"/>
      <scheme val="minor"/>
    </font>
    <font>
      <b/>
      <sz val="9"/>
      <color theme="1"/>
      <name val="Calibri"/>
      <family val="2"/>
      <scheme val="minor"/>
    </font>
    <font>
      <b/>
      <sz val="14"/>
      <color theme="1"/>
      <name val="Calibri"/>
      <family val="2"/>
      <scheme val="minor"/>
    </font>
    <font>
      <b/>
      <sz val="12"/>
      <color rgb="FFFF0000"/>
      <name val="Calibri"/>
      <family val="2"/>
      <scheme val="minor"/>
    </font>
    <font>
      <sz val="11"/>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8" fillId="0" borderId="0" applyFont="0" applyFill="0" applyBorder="0" applyAlignment="0" applyProtection="0"/>
  </cellStyleXfs>
  <cellXfs count="69">
    <xf numFmtId="0" fontId="0" fillId="0" borderId="0" xfId="0"/>
    <xf numFmtId="0" fontId="0" fillId="0" borderId="0" xfId="0" applyAlignment="1">
      <alignment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2"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2" fontId="1" fillId="0" borderId="4" xfId="0" applyNumberFormat="1" applyFont="1" applyBorder="1" applyAlignment="1">
      <alignment horizontal="right" vertical="center" wrapText="1"/>
    </xf>
    <xf numFmtId="2" fontId="1" fillId="5" borderId="1" xfId="0" applyNumberFormat="1" applyFont="1" applyFill="1" applyBorder="1" applyAlignment="1">
      <alignment vertical="center" wrapText="1"/>
    </xf>
    <xf numFmtId="2" fontId="1" fillId="5" borderId="2" xfId="0" applyNumberFormat="1" applyFont="1" applyFill="1" applyBorder="1" applyAlignment="1">
      <alignment horizontal="center" vertical="center" wrapText="1"/>
    </xf>
    <xf numFmtId="2" fontId="1" fillId="5" borderId="3" xfId="0" applyNumberFormat="1" applyFont="1" applyFill="1" applyBorder="1" applyAlignment="1">
      <alignment horizontal="center" vertical="center" wrapText="1"/>
    </xf>
    <xf numFmtId="2" fontId="1" fillId="0" borderId="8" xfId="0" applyNumberFormat="1" applyFont="1" applyBorder="1" applyAlignment="1">
      <alignment horizontal="right" vertical="center" wrapText="1"/>
    </xf>
    <xf numFmtId="164" fontId="0" fillId="0" borderId="9" xfId="0" applyNumberFormat="1" applyBorder="1" applyAlignment="1">
      <alignment horizontal="center" vertical="center" wrapText="1"/>
    </xf>
    <xf numFmtId="165" fontId="0" fillId="0" borderId="9" xfId="0" applyNumberFormat="1" applyBorder="1" applyAlignment="1">
      <alignment horizontal="center" vertical="center" wrapText="1"/>
    </xf>
    <xf numFmtId="164" fontId="0" fillId="0" borderId="10" xfId="0" applyNumberFormat="1" applyBorder="1" applyAlignment="1">
      <alignment horizontal="center" vertical="center" wrapText="1"/>
    </xf>
    <xf numFmtId="166"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165" fontId="0" fillId="0" borderId="5" xfId="0" applyNumberFormat="1" applyBorder="1" applyAlignment="1">
      <alignment horizontal="center" vertical="center" wrapText="1"/>
    </xf>
    <xf numFmtId="167" fontId="0" fillId="0" borderId="5" xfId="0" applyNumberFormat="1" applyBorder="1" applyAlignment="1">
      <alignment horizontal="center" vertical="center" wrapText="1"/>
    </xf>
    <xf numFmtId="164" fontId="0" fillId="0" borderId="6" xfId="0" applyNumberFormat="1" applyBorder="1" applyAlignment="1">
      <alignment horizontal="center" vertical="center" wrapText="1"/>
    </xf>
    <xf numFmtId="0" fontId="0" fillId="3" borderId="0" xfId="0" applyFill="1" applyAlignment="1">
      <alignment horizontal="center"/>
    </xf>
    <xf numFmtId="43" fontId="0" fillId="0" borderId="0" xfId="1" applyFont="1"/>
    <xf numFmtId="168" fontId="0" fillId="0" borderId="0" xfId="1" applyNumberFormat="1" applyFont="1"/>
    <xf numFmtId="43" fontId="0" fillId="0" borderId="0" xfId="0" applyNumberFormat="1"/>
    <xf numFmtId="169" fontId="0" fillId="0" borderId="0" xfId="1" applyNumberFormat="1" applyFont="1"/>
    <xf numFmtId="0" fontId="0" fillId="0" borderId="7" xfId="0" applyBorder="1" applyAlignment="1">
      <alignment wrapText="1"/>
    </xf>
    <xf numFmtId="0" fontId="0" fillId="0" borderId="15" xfId="0" applyBorder="1" applyAlignment="1">
      <alignment wrapText="1"/>
    </xf>
    <xf numFmtId="0" fontId="1" fillId="0" borderId="16" xfId="0" applyFont="1" applyBorder="1" applyAlignment="1">
      <alignment wrapText="1"/>
    </xf>
    <xf numFmtId="43" fontId="0" fillId="0" borderId="0" xfId="1" applyFont="1" applyBorder="1" applyAlignment="1">
      <alignment wrapText="1"/>
    </xf>
    <xf numFmtId="43" fontId="1" fillId="0" borderId="14" xfId="1" applyFont="1" applyBorder="1" applyAlignment="1">
      <alignment wrapText="1"/>
    </xf>
    <xf numFmtId="43" fontId="1" fillId="0" borderId="16" xfId="1" applyFont="1" applyBorder="1" applyAlignment="1">
      <alignment wrapText="1"/>
    </xf>
    <xf numFmtId="43" fontId="1" fillId="0" borderId="17" xfId="1" applyFont="1" applyBorder="1" applyAlignment="1">
      <alignment wrapText="1"/>
    </xf>
    <xf numFmtId="168" fontId="0" fillId="6" borderId="0" xfId="1" applyNumberFormat="1" applyFont="1" applyFill="1"/>
    <xf numFmtId="0" fontId="0" fillId="6" borderId="0" xfId="0" applyFill="1"/>
    <xf numFmtId="43" fontId="0" fillId="6" borderId="0" xfId="1" applyFont="1" applyFill="1"/>
    <xf numFmtId="0" fontId="2" fillId="0" borderId="0" xfId="0" applyFont="1"/>
    <xf numFmtId="0" fontId="2" fillId="3" borderId="0" xfId="0" applyFont="1" applyFill="1" applyAlignment="1">
      <alignment wrapText="1"/>
    </xf>
    <xf numFmtId="0" fontId="1" fillId="0" borderId="0" xfId="0" applyFont="1" applyAlignment="1">
      <alignment vertical="center" wrapText="1"/>
    </xf>
    <xf numFmtId="0" fontId="1" fillId="0" borderId="0" xfId="0" applyFont="1" applyAlignment="1">
      <alignment vertical="center"/>
    </xf>
    <xf numFmtId="0" fontId="1" fillId="0" borderId="18" xfId="0" applyFont="1" applyBorder="1" applyAlignment="1">
      <alignment wrapText="1"/>
    </xf>
    <xf numFmtId="0" fontId="1" fillId="0" borderId="19" xfId="0" applyFont="1" applyBorder="1" applyAlignment="1">
      <alignment wrapText="1"/>
    </xf>
    <xf numFmtId="0" fontId="1" fillId="0" borderId="20" xfId="0" applyFont="1" applyBorder="1" applyAlignment="1">
      <alignment wrapText="1"/>
    </xf>
    <xf numFmtId="43" fontId="0" fillId="6" borderId="0" xfId="1" applyFont="1" applyFill="1" applyBorder="1" applyAlignment="1">
      <alignment wrapText="1"/>
    </xf>
    <xf numFmtId="170" fontId="0" fillId="0" borderId="0" xfId="0" applyNumberFormat="1"/>
    <xf numFmtId="169" fontId="0" fillId="0" borderId="0" xfId="0" applyNumberFormat="1"/>
    <xf numFmtId="0" fontId="6" fillId="4" borderId="0" xfId="0" applyFont="1" applyFill="1" applyAlignment="1">
      <alignment horizontal="center" vertical="center"/>
    </xf>
    <xf numFmtId="0" fontId="0" fillId="0" borderId="0" xfId="0" applyAlignment="1">
      <alignment horizontal="center"/>
    </xf>
    <xf numFmtId="0" fontId="3" fillId="4" borderId="0" xfId="0" applyFont="1" applyFill="1" applyAlignment="1">
      <alignment horizont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3" borderId="7" xfId="0" applyFont="1" applyFill="1" applyBorder="1" applyAlignment="1">
      <alignment horizontal="center" wrapText="1"/>
    </xf>
    <xf numFmtId="0" fontId="4" fillId="3" borderId="0" xfId="0" applyFont="1" applyFill="1" applyAlignment="1">
      <alignment horizontal="center" wrapText="1"/>
    </xf>
    <xf numFmtId="0" fontId="2" fillId="7" borderId="0" xfId="0" applyFont="1" applyFill="1" applyAlignment="1">
      <alignment horizontal="center"/>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9" fillId="6" borderId="11" xfId="0" applyFont="1" applyFill="1" applyBorder="1" applyAlignment="1">
      <alignment horizontal="center" wrapText="1"/>
    </xf>
    <xf numFmtId="0" fontId="9" fillId="6" borderId="12" xfId="0" applyFont="1" applyFill="1" applyBorder="1" applyAlignment="1">
      <alignment horizontal="center" wrapText="1"/>
    </xf>
    <xf numFmtId="0" fontId="9" fillId="6" borderId="13" xfId="0" applyFont="1" applyFill="1" applyBorder="1" applyAlignment="1">
      <alignment horizontal="center" wrapText="1"/>
    </xf>
    <xf numFmtId="0" fontId="9" fillId="6" borderId="15" xfId="0" applyFont="1" applyFill="1" applyBorder="1" applyAlignment="1">
      <alignment horizontal="center" wrapText="1"/>
    </xf>
    <xf numFmtId="0" fontId="9" fillId="6" borderId="16" xfId="0" applyFont="1" applyFill="1" applyBorder="1" applyAlignment="1">
      <alignment horizontal="center" wrapText="1"/>
    </xf>
    <xf numFmtId="0" fontId="9" fillId="6" borderId="17" xfId="0" applyFont="1" applyFill="1" applyBorder="1" applyAlignment="1">
      <alignment horizontal="center" wrapText="1"/>
    </xf>
    <xf numFmtId="0" fontId="7" fillId="0" borderId="7" xfId="0" applyFont="1" applyBorder="1" applyAlignment="1">
      <alignment horizontal="center" wrapText="1"/>
    </xf>
    <xf numFmtId="0" fontId="2" fillId="2" borderId="0" xfId="0" applyFont="1" applyFill="1" applyAlignment="1">
      <alignment horizontal="center"/>
    </xf>
    <xf numFmtId="0" fontId="3" fillId="3" borderId="0" xfId="0" applyFont="1" applyFill="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3" borderId="20" xfId="0" applyFont="1" applyFill="1" applyBorder="1" applyAlignment="1">
      <alignment horizontal="center" wrapText="1"/>
    </xf>
  </cellXfs>
  <cellStyles count="2">
    <cellStyle name="Comma" xfId="1" builtinId="3"/>
    <cellStyle name="Normal" xfId="0" builtinId="0"/>
  </cellStyles>
  <dxfs count="1">
    <dxf>
      <border diagonalUp="0" diagonalDown="0">
        <left style="medium">
          <color auto="1"/>
        </left>
        <right style="medium">
          <color auto="1"/>
        </right>
        <top style="medium">
          <color auto="1"/>
        </top>
        <bottom style="medium">
          <color auto="1"/>
        </bottom>
        <vertical style="thin">
          <color theme="2"/>
        </vertical>
        <horizontal style="thin">
          <color theme="2"/>
        </horizontal>
      </border>
    </dxf>
  </dxfs>
  <tableStyles count="1" defaultTableStyle="TableStyleMedium2" defaultPivotStyle="PivotStyleLight16">
    <tableStyle name="Table Style 1" pivot="0" count="1" xr9:uid="{F4CDE857-50A8-48F6-9E12-23867C4C9EFE}">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2C3CF-CC02-4CEA-B6F8-19FF00A623DC}">
  <dimension ref="A1:AD235"/>
  <sheetViews>
    <sheetView tabSelected="1" zoomScale="68" zoomScaleNormal="100" workbookViewId="0">
      <selection activeCell="I18" sqref="I18"/>
    </sheetView>
  </sheetViews>
  <sheetFormatPr defaultRowHeight="14.4" x14ac:dyDescent="0.3"/>
  <cols>
    <col min="1" max="1" width="12.109375" customWidth="1"/>
    <col min="2" max="2" width="11.33203125" customWidth="1"/>
    <col min="3" max="3" width="11.5546875" customWidth="1"/>
    <col min="4" max="4" width="14.33203125" customWidth="1"/>
    <col min="5" max="5" width="12.6640625" customWidth="1"/>
    <col min="6" max="6" width="13.6640625" customWidth="1"/>
    <col min="7" max="7" width="12" customWidth="1"/>
    <col min="8" max="8" width="10.44140625" customWidth="1"/>
    <col min="9" max="9" width="11.6640625" customWidth="1"/>
    <col min="10" max="10" width="14.88671875" customWidth="1"/>
    <col min="11" max="12" width="14.5546875" customWidth="1"/>
    <col min="13" max="13" width="15.33203125" customWidth="1"/>
    <col min="14" max="14" width="13.44140625" customWidth="1"/>
    <col min="15" max="15" width="13.33203125" customWidth="1"/>
    <col min="16" max="16" width="15.44140625" customWidth="1"/>
    <col min="17" max="17" width="15.6640625" customWidth="1"/>
    <col min="22" max="22" width="13.6640625" customWidth="1"/>
    <col min="23" max="23" width="22" customWidth="1"/>
    <col min="24" max="24" width="19.5546875" customWidth="1"/>
  </cols>
  <sheetData>
    <row r="1" spans="1:30" ht="14.4" customHeight="1" x14ac:dyDescent="0.3">
      <c r="A1" s="64" t="s">
        <v>10</v>
      </c>
      <c r="B1" s="64"/>
      <c r="C1" s="64"/>
      <c r="D1" s="64"/>
      <c r="E1" s="64"/>
      <c r="F1" s="64"/>
      <c r="G1" s="64"/>
      <c r="H1" s="64"/>
      <c r="I1" s="64"/>
      <c r="J1" s="64"/>
      <c r="K1" s="64"/>
      <c r="L1" s="64"/>
      <c r="M1" s="64"/>
      <c r="N1" s="64"/>
      <c r="O1" s="64"/>
      <c r="P1" s="64"/>
      <c r="Q1" s="64"/>
    </row>
    <row r="2" spans="1:30" ht="14.4" customHeight="1" thickBot="1" x14ac:dyDescent="0.35">
      <c r="A2" s="64"/>
      <c r="B2" s="64"/>
      <c r="C2" s="64"/>
      <c r="D2" s="64"/>
      <c r="E2" s="64"/>
      <c r="F2" s="64"/>
      <c r="G2" s="64"/>
      <c r="H2" s="64"/>
      <c r="I2" s="64"/>
      <c r="J2" s="64"/>
      <c r="K2" s="64"/>
      <c r="L2" s="64"/>
      <c r="M2" s="64"/>
      <c r="N2" s="64"/>
      <c r="O2" s="64"/>
      <c r="P2" s="64"/>
      <c r="Q2" s="64"/>
    </row>
    <row r="3" spans="1:30" s="1" customFormat="1" ht="69.599999999999994" customHeight="1" x14ac:dyDescent="0.6">
      <c r="A3" s="2" t="s">
        <v>32</v>
      </c>
      <c r="B3" s="3" t="s">
        <v>2</v>
      </c>
      <c r="C3" s="3" t="s">
        <v>3</v>
      </c>
      <c r="D3" s="3" t="s">
        <v>4</v>
      </c>
      <c r="E3" s="3" t="s">
        <v>5</v>
      </c>
      <c r="F3" s="4" t="s">
        <v>33</v>
      </c>
      <c r="G3" s="66" t="s">
        <v>43</v>
      </c>
      <c r="H3" s="67"/>
      <c r="I3" s="68"/>
      <c r="J3" s="37"/>
      <c r="K3" s="57" t="s">
        <v>73</v>
      </c>
      <c r="L3" s="58"/>
      <c r="M3" s="58"/>
      <c r="N3" s="59"/>
      <c r="O3"/>
      <c r="P3"/>
      <c r="Q3"/>
      <c r="R3"/>
      <c r="S3" s="38"/>
      <c r="T3" s="39"/>
      <c r="U3" s="39"/>
      <c r="V3" s="39"/>
      <c r="W3" s="39"/>
      <c r="Z3"/>
      <c r="AA3"/>
      <c r="AB3"/>
      <c r="AC3"/>
      <c r="AD3"/>
    </row>
    <row r="4" spans="1:30" s="1" customFormat="1" ht="53.25" customHeight="1" thickBot="1" x14ac:dyDescent="0.65">
      <c r="A4" s="8" t="s">
        <v>34</v>
      </c>
      <c r="B4" s="6">
        <v>2.3999999999999998E-3</v>
      </c>
      <c r="C4" s="6">
        <v>1.4999999999999999E-2</v>
      </c>
      <c r="D4" s="6">
        <v>8.6999999999999994E-3</v>
      </c>
      <c r="E4" s="6">
        <v>7.1999999999999995E-2</v>
      </c>
      <c r="F4" s="7">
        <v>0.05</v>
      </c>
      <c r="G4" s="54" t="s">
        <v>52</v>
      </c>
      <c r="H4" s="55"/>
      <c r="I4" s="56"/>
      <c r="J4" s="37"/>
      <c r="K4" s="60"/>
      <c r="L4" s="61"/>
      <c r="M4" s="61"/>
      <c r="N4" s="62"/>
      <c r="O4"/>
      <c r="P4"/>
      <c r="Q4"/>
      <c r="R4"/>
      <c r="S4" s="39"/>
      <c r="T4" s="39"/>
      <c r="U4" s="39"/>
      <c r="V4" s="39"/>
      <c r="W4" s="39"/>
      <c r="Z4"/>
      <c r="AA4"/>
      <c r="AB4"/>
      <c r="AC4"/>
      <c r="AD4"/>
    </row>
    <row r="5" spans="1:30" s="1" customFormat="1" ht="72" x14ac:dyDescent="0.3">
      <c r="A5" s="1" t="s">
        <v>0</v>
      </c>
      <c r="B5" s="1" t="s">
        <v>1</v>
      </c>
      <c r="C5" s="1" t="s">
        <v>15</v>
      </c>
      <c r="D5" s="1" t="s">
        <v>6</v>
      </c>
      <c r="E5" s="1" t="s">
        <v>65</v>
      </c>
      <c r="F5" s="1" t="s">
        <v>56</v>
      </c>
      <c r="G5" s="1" t="s">
        <v>66</v>
      </c>
      <c r="H5" s="1" t="s">
        <v>57</v>
      </c>
      <c r="I5" s="1" t="s">
        <v>58</v>
      </c>
      <c r="J5" s="1" t="s">
        <v>55</v>
      </c>
      <c r="K5" s="1" t="s">
        <v>67</v>
      </c>
      <c r="L5" s="1" t="s">
        <v>64</v>
      </c>
      <c r="M5" s="1" t="s">
        <v>59</v>
      </c>
      <c r="N5" s="1" t="s">
        <v>60</v>
      </c>
      <c r="O5" s="1" t="s">
        <v>61</v>
      </c>
      <c r="P5" s="1" t="s">
        <v>62</v>
      </c>
      <c r="Q5" s="1" t="s">
        <v>63</v>
      </c>
      <c r="R5"/>
      <c r="S5" s="39"/>
      <c r="T5" s="39"/>
      <c r="U5" s="39"/>
      <c r="V5" s="39"/>
      <c r="W5" s="39"/>
      <c r="Z5"/>
      <c r="AA5"/>
      <c r="AB5"/>
      <c r="AC5"/>
      <c r="AD5"/>
    </row>
    <row r="6" spans="1:30" x14ac:dyDescent="0.3">
      <c r="B6">
        <v>11</v>
      </c>
      <c r="C6" s="33"/>
      <c r="D6" s="34"/>
      <c r="E6" s="44">
        <f t="shared" ref="E6:E17" si="0">($F$4*C6)/2000</f>
        <v>0</v>
      </c>
      <c r="F6" s="22">
        <f>(((1.3407*D6)+1)*0.0011*C6)/2000</f>
        <v>0</v>
      </c>
      <c r="G6" s="33"/>
      <c r="H6" s="25">
        <f>($B$4*G6)/2000</f>
        <v>0</v>
      </c>
      <c r="I6" s="33"/>
      <c r="J6" s="25">
        <f>($C$4*I6)/2000</f>
        <v>0</v>
      </c>
      <c r="K6" s="33"/>
      <c r="L6" s="25">
        <f>($D$4*K6)/2000</f>
        <v>0</v>
      </c>
      <c r="M6" s="33"/>
      <c r="N6" s="25">
        <f>($E$4*M6)/2000</f>
        <v>0</v>
      </c>
      <c r="O6" s="24">
        <f>SUM(E6,F6,H6,J6,L6,N6)</f>
        <v>0</v>
      </c>
      <c r="P6" s="34"/>
      <c r="Q6" s="22">
        <f>SUM(P7:P17)+O6</f>
        <v>0</v>
      </c>
    </row>
    <row r="7" spans="1:30" x14ac:dyDescent="0.3">
      <c r="B7">
        <v>12</v>
      </c>
      <c r="C7" s="33"/>
      <c r="D7" s="34"/>
      <c r="E7" s="44">
        <f t="shared" si="0"/>
        <v>0</v>
      </c>
      <c r="F7" s="22">
        <f>(((1.3407*D7)+1)*0.0011*C7)/2000</f>
        <v>0</v>
      </c>
      <c r="G7" s="33"/>
      <c r="H7" s="25">
        <f t="shared" ref="H7:H17" si="1">($B$4*G7)/2000</f>
        <v>0</v>
      </c>
      <c r="I7" s="33"/>
      <c r="J7" s="25">
        <f t="shared" ref="J7:J17" si="2">($C$4*I7)/2000</f>
        <v>0</v>
      </c>
      <c r="K7" s="33"/>
      <c r="L7" s="25">
        <f t="shared" ref="L7:L17" si="3">($D$4*K7)/2000</f>
        <v>0</v>
      </c>
      <c r="M7" s="33"/>
      <c r="N7" s="25">
        <f t="shared" ref="N7:N17" si="4">($E$4*M7)/2000</f>
        <v>0</v>
      </c>
      <c r="O7" s="24">
        <f t="shared" ref="O7:O17" si="5">SUM(E7,F7,H7,J7,L7,N7)</f>
        <v>0</v>
      </c>
      <c r="P7" s="34"/>
      <c r="Q7" s="22">
        <f>SUM(P8:P17,O6:O7)</f>
        <v>0</v>
      </c>
    </row>
    <row r="8" spans="1:30" x14ac:dyDescent="0.3">
      <c r="B8">
        <v>1</v>
      </c>
      <c r="C8" s="33"/>
      <c r="D8" s="34"/>
      <c r="E8" s="44">
        <f t="shared" si="0"/>
        <v>0</v>
      </c>
      <c r="F8" s="22">
        <f t="shared" ref="F8:F17" si="6">(((1.3407*D8)+1)*0.0011*C8)/2000</f>
        <v>0</v>
      </c>
      <c r="G8" s="33"/>
      <c r="H8" s="25">
        <f t="shared" si="1"/>
        <v>0</v>
      </c>
      <c r="I8" s="33"/>
      <c r="J8" s="25">
        <f t="shared" si="2"/>
        <v>0</v>
      </c>
      <c r="K8" s="33"/>
      <c r="L8" s="25">
        <f t="shared" si="3"/>
        <v>0</v>
      </c>
      <c r="M8" s="33"/>
      <c r="N8" s="25">
        <f t="shared" si="4"/>
        <v>0</v>
      </c>
      <c r="O8" s="24">
        <f t="shared" si="5"/>
        <v>0</v>
      </c>
      <c r="P8" s="34"/>
      <c r="Q8" s="22">
        <f>SUM(P9:P17, O6:O8)</f>
        <v>0</v>
      </c>
    </row>
    <row r="9" spans="1:30" x14ac:dyDescent="0.3">
      <c r="B9">
        <v>2</v>
      </c>
      <c r="C9" s="33"/>
      <c r="D9" s="34"/>
      <c r="E9" s="44">
        <f t="shared" si="0"/>
        <v>0</v>
      </c>
      <c r="F9" s="22">
        <f t="shared" si="6"/>
        <v>0</v>
      </c>
      <c r="G9" s="33"/>
      <c r="H9" s="25">
        <f t="shared" si="1"/>
        <v>0</v>
      </c>
      <c r="I9" s="33"/>
      <c r="J9" s="25">
        <f t="shared" si="2"/>
        <v>0</v>
      </c>
      <c r="K9" s="33"/>
      <c r="L9" s="25">
        <f t="shared" si="3"/>
        <v>0</v>
      </c>
      <c r="M9" s="33"/>
      <c r="N9" s="25">
        <f t="shared" si="4"/>
        <v>0</v>
      </c>
      <c r="O9" s="24">
        <f t="shared" si="5"/>
        <v>0</v>
      </c>
      <c r="P9" s="34"/>
      <c r="Q9" s="22">
        <f>SUM(P10:P17, O6:O9)</f>
        <v>0</v>
      </c>
    </row>
    <row r="10" spans="1:30" x14ac:dyDescent="0.3">
      <c r="B10">
        <v>3</v>
      </c>
      <c r="C10" s="33"/>
      <c r="D10" s="34"/>
      <c r="E10" s="44">
        <f t="shared" si="0"/>
        <v>0</v>
      </c>
      <c r="F10" s="22">
        <f t="shared" si="6"/>
        <v>0</v>
      </c>
      <c r="G10" s="33"/>
      <c r="H10" s="25">
        <f t="shared" si="1"/>
        <v>0</v>
      </c>
      <c r="I10" s="33"/>
      <c r="J10" s="25">
        <f t="shared" si="2"/>
        <v>0</v>
      </c>
      <c r="K10" s="33"/>
      <c r="L10" s="25">
        <f t="shared" si="3"/>
        <v>0</v>
      </c>
      <c r="M10" s="33"/>
      <c r="N10" s="25">
        <f t="shared" si="4"/>
        <v>0</v>
      </c>
      <c r="O10" s="24">
        <f t="shared" si="5"/>
        <v>0</v>
      </c>
      <c r="P10" s="34"/>
      <c r="Q10" s="22">
        <f>SUM(P11:P17, O6:O10)</f>
        <v>0</v>
      </c>
    </row>
    <row r="11" spans="1:30" x14ac:dyDescent="0.3">
      <c r="B11">
        <v>4</v>
      </c>
      <c r="C11" s="33"/>
      <c r="D11" s="34"/>
      <c r="E11" s="44">
        <f t="shared" si="0"/>
        <v>0</v>
      </c>
      <c r="F11" s="22">
        <f t="shared" si="6"/>
        <v>0</v>
      </c>
      <c r="G11" s="33"/>
      <c r="H11" s="25">
        <f t="shared" si="1"/>
        <v>0</v>
      </c>
      <c r="I11" s="33"/>
      <c r="J11" s="25">
        <f t="shared" si="2"/>
        <v>0</v>
      </c>
      <c r="K11" s="33"/>
      <c r="L11" s="25">
        <f t="shared" si="3"/>
        <v>0</v>
      </c>
      <c r="M11" s="33"/>
      <c r="N11" s="25">
        <f t="shared" si="4"/>
        <v>0</v>
      </c>
      <c r="O11" s="24">
        <f t="shared" si="5"/>
        <v>0</v>
      </c>
      <c r="P11" s="34"/>
      <c r="Q11" s="22">
        <f>SUM(P12:P17, O6:O11)</f>
        <v>0</v>
      </c>
    </row>
    <row r="12" spans="1:30" x14ac:dyDescent="0.3">
      <c r="B12">
        <v>5</v>
      </c>
      <c r="C12" s="33"/>
      <c r="D12" s="34"/>
      <c r="E12" s="44">
        <f t="shared" si="0"/>
        <v>0</v>
      </c>
      <c r="F12" s="22">
        <f t="shared" si="6"/>
        <v>0</v>
      </c>
      <c r="G12" s="33"/>
      <c r="H12" s="25">
        <f t="shared" si="1"/>
        <v>0</v>
      </c>
      <c r="I12" s="33"/>
      <c r="J12" s="25">
        <f t="shared" si="2"/>
        <v>0</v>
      </c>
      <c r="K12" s="33"/>
      <c r="L12" s="25">
        <f t="shared" si="3"/>
        <v>0</v>
      </c>
      <c r="M12" s="33"/>
      <c r="N12" s="25">
        <f t="shared" si="4"/>
        <v>0</v>
      </c>
      <c r="O12" s="24">
        <f t="shared" si="5"/>
        <v>0</v>
      </c>
      <c r="P12" s="34"/>
      <c r="Q12" s="22">
        <f>SUM(P13:P17, O6:O12)</f>
        <v>0</v>
      </c>
    </row>
    <row r="13" spans="1:30" x14ac:dyDescent="0.3">
      <c r="B13">
        <v>6</v>
      </c>
      <c r="C13" s="33"/>
      <c r="D13" s="34"/>
      <c r="E13" s="44">
        <f t="shared" si="0"/>
        <v>0</v>
      </c>
      <c r="F13" s="22">
        <f t="shared" si="6"/>
        <v>0</v>
      </c>
      <c r="G13" s="33"/>
      <c r="H13" s="25">
        <f t="shared" si="1"/>
        <v>0</v>
      </c>
      <c r="I13" s="33"/>
      <c r="J13" s="25">
        <f t="shared" si="2"/>
        <v>0</v>
      </c>
      <c r="K13" s="33"/>
      <c r="L13" s="25">
        <f t="shared" si="3"/>
        <v>0</v>
      </c>
      <c r="M13" s="33"/>
      <c r="N13" s="25">
        <f t="shared" si="4"/>
        <v>0</v>
      </c>
      <c r="O13" s="24">
        <f t="shared" si="5"/>
        <v>0</v>
      </c>
      <c r="P13" s="34"/>
      <c r="Q13" s="22">
        <f>SUM(P14:P17, O6:O13)</f>
        <v>0</v>
      </c>
    </row>
    <row r="14" spans="1:30" x14ac:dyDescent="0.3">
      <c r="B14">
        <v>7</v>
      </c>
      <c r="C14" s="33"/>
      <c r="D14" s="34"/>
      <c r="E14" s="44">
        <f t="shared" si="0"/>
        <v>0</v>
      </c>
      <c r="F14" s="22">
        <f t="shared" si="6"/>
        <v>0</v>
      </c>
      <c r="G14" s="33"/>
      <c r="H14" s="25">
        <f t="shared" si="1"/>
        <v>0</v>
      </c>
      <c r="I14" s="33"/>
      <c r="J14" s="25">
        <f t="shared" si="2"/>
        <v>0</v>
      </c>
      <c r="K14" s="33"/>
      <c r="L14" s="25">
        <f t="shared" si="3"/>
        <v>0</v>
      </c>
      <c r="M14" s="33"/>
      <c r="N14" s="25">
        <f t="shared" si="4"/>
        <v>0</v>
      </c>
      <c r="O14" s="24">
        <f t="shared" si="5"/>
        <v>0</v>
      </c>
      <c r="P14" s="34"/>
      <c r="Q14" s="22">
        <f>SUM(P15:P17, O6:O14)</f>
        <v>0</v>
      </c>
    </row>
    <row r="15" spans="1:30" x14ac:dyDescent="0.3">
      <c r="B15">
        <v>8</v>
      </c>
      <c r="C15" s="33"/>
      <c r="D15" s="34"/>
      <c r="E15" s="44">
        <f t="shared" si="0"/>
        <v>0</v>
      </c>
      <c r="F15" s="22">
        <f t="shared" si="6"/>
        <v>0</v>
      </c>
      <c r="G15" s="33"/>
      <c r="H15" s="25">
        <f t="shared" si="1"/>
        <v>0</v>
      </c>
      <c r="I15" s="33"/>
      <c r="J15" s="25">
        <f t="shared" si="2"/>
        <v>0</v>
      </c>
      <c r="K15" s="33"/>
      <c r="L15" s="25">
        <f t="shared" si="3"/>
        <v>0</v>
      </c>
      <c r="M15" s="33"/>
      <c r="N15" s="25">
        <f t="shared" si="4"/>
        <v>0</v>
      </c>
      <c r="O15" s="24">
        <f t="shared" si="5"/>
        <v>0</v>
      </c>
      <c r="P15" s="34"/>
      <c r="Q15" s="22">
        <f>SUM(P16:P17, O6:O15)</f>
        <v>0</v>
      </c>
    </row>
    <row r="16" spans="1:30" x14ac:dyDescent="0.3">
      <c r="B16">
        <v>9</v>
      </c>
      <c r="C16" s="33"/>
      <c r="D16" s="34"/>
      <c r="E16" s="44">
        <f t="shared" si="0"/>
        <v>0</v>
      </c>
      <c r="F16" s="22">
        <f t="shared" si="6"/>
        <v>0</v>
      </c>
      <c r="G16" s="33"/>
      <c r="H16" s="25">
        <f t="shared" si="1"/>
        <v>0</v>
      </c>
      <c r="I16" s="33"/>
      <c r="J16" s="25">
        <f t="shared" si="2"/>
        <v>0</v>
      </c>
      <c r="K16" s="33"/>
      <c r="L16" s="25">
        <f t="shared" si="3"/>
        <v>0</v>
      </c>
      <c r="M16" s="33"/>
      <c r="N16" s="25">
        <f t="shared" si="4"/>
        <v>0</v>
      </c>
      <c r="O16" s="24">
        <f t="shared" si="5"/>
        <v>0</v>
      </c>
      <c r="P16" s="34"/>
      <c r="Q16" s="22">
        <f>SUM(P17, O6:O16)</f>
        <v>0</v>
      </c>
    </row>
    <row r="17" spans="1:29" x14ac:dyDescent="0.3">
      <c r="B17">
        <v>10</v>
      </c>
      <c r="C17" s="33"/>
      <c r="D17" s="34"/>
      <c r="E17" s="44">
        <f t="shared" si="0"/>
        <v>0</v>
      </c>
      <c r="F17" s="22">
        <f t="shared" si="6"/>
        <v>0</v>
      </c>
      <c r="G17" s="33"/>
      <c r="H17" s="25">
        <f t="shared" si="1"/>
        <v>0</v>
      </c>
      <c r="I17" s="33"/>
      <c r="J17" s="25">
        <f t="shared" si="2"/>
        <v>0</v>
      </c>
      <c r="K17" s="33"/>
      <c r="L17" s="25">
        <f t="shared" si="3"/>
        <v>0</v>
      </c>
      <c r="M17" s="33"/>
      <c r="N17" s="25">
        <f t="shared" si="4"/>
        <v>0</v>
      </c>
      <c r="O17" s="24">
        <f t="shared" si="5"/>
        <v>0</v>
      </c>
      <c r="P17" s="34"/>
      <c r="Q17" s="22">
        <f>SUM(O6:O17)</f>
        <v>0</v>
      </c>
    </row>
    <row r="18" spans="1:29" x14ac:dyDescent="0.3">
      <c r="B18" t="s">
        <v>54</v>
      </c>
      <c r="C18" s="23">
        <f>SUM(C6:C17)</f>
        <v>0</v>
      </c>
      <c r="E18" s="22">
        <f t="shared" ref="E18:O18" si="7">SUM(E6:E17)</f>
        <v>0</v>
      </c>
      <c r="F18" s="22">
        <f t="shared" si="7"/>
        <v>0</v>
      </c>
      <c r="G18" s="23">
        <f t="shared" si="7"/>
        <v>0</v>
      </c>
      <c r="H18" s="45">
        <f>SUM(H6:H17)</f>
        <v>0</v>
      </c>
      <c r="I18" s="23">
        <f t="shared" si="7"/>
        <v>0</v>
      </c>
      <c r="J18" s="22">
        <f t="shared" si="7"/>
        <v>0</v>
      </c>
      <c r="K18" s="23">
        <f t="shared" si="7"/>
        <v>0</v>
      </c>
      <c r="L18" s="22">
        <f t="shared" si="7"/>
        <v>0</v>
      </c>
      <c r="M18" s="23">
        <f t="shared" si="7"/>
        <v>0</v>
      </c>
      <c r="N18" s="22">
        <f t="shared" si="7"/>
        <v>0</v>
      </c>
      <c r="O18" s="22">
        <f t="shared" si="7"/>
        <v>0</v>
      </c>
    </row>
    <row r="20" spans="1:29" ht="14.4" customHeight="1" x14ac:dyDescent="0.6">
      <c r="A20" s="64" t="s">
        <v>11</v>
      </c>
      <c r="B20" s="64"/>
      <c r="C20" s="64"/>
      <c r="D20" s="64"/>
      <c r="E20" s="64"/>
      <c r="F20" s="64"/>
      <c r="G20" s="64"/>
      <c r="H20" s="64"/>
      <c r="I20" s="64"/>
      <c r="J20" s="64"/>
      <c r="K20" s="64"/>
      <c r="L20" s="64"/>
      <c r="M20" s="64"/>
      <c r="O20" s="53" t="s">
        <v>69</v>
      </c>
      <c r="P20" s="53"/>
      <c r="Q20" s="53"/>
      <c r="R20" s="53"/>
      <c r="S20" s="53"/>
      <c r="T20" s="53"/>
      <c r="U20" s="53"/>
      <c r="V20" s="53"/>
      <c r="W20" s="53"/>
      <c r="X20" s="53"/>
      <c r="Y20" s="36"/>
      <c r="Z20" s="36"/>
      <c r="AA20" s="36"/>
      <c r="AB20" s="36"/>
      <c r="AC20" s="36"/>
    </row>
    <row r="21" spans="1:29" ht="14.4" customHeight="1" x14ac:dyDescent="0.6">
      <c r="A21" s="64"/>
      <c r="B21" s="64"/>
      <c r="C21" s="64"/>
      <c r="D21" s="64"/>
      <c r="E21" s="64"/>
      <c r="F21" s="64"/>
      <c r="G21" s="64"/>
      <c r="H21" s="64"/>
      <c r="I21" s="64"/>
      <c r="J21" s="64"/>
      <c r="K21" s="64"/>
      <c r="L21" s="64"/>
      <c r="M21" s="64"/>
      <c r="O21" s="53"/>
      <c r="P21" s="53"/>
      <c r="Q21" s="53"/>
      <c r="R21" s="53"/>
      <c r="S21" s="53"/>
      <c r="T21" s="53"/>
      <c r="U21" s="53"/>
      <c r="V21" s="53"/>
      <c r="W21" s="53"/>
      <c r="X21" s="53"/>
      <c r="Y21" s="36"/>
      <c r="Z21" s="36"/>
      <c r="AA21" s="36"/>
      <c r="AB21" s="36"/>
      <c r="AC21" s="36"/>
    </row>
    <row r="22" spans="1:29" ht="15" thickBot="1" x14ac:dyDescent="0.35">
      <c r="A22" s="47"/>
      <c r="B22" s="47"/>
      <c r="C22" s="47"/>
      <c r="D22" s="47"/>
      <c r="E22" s="47"/>
      <c r="F22" s="47"/>
      <c r="G22" s="47"/>
      <c r="H22" s="47"/>
      <c r="I22" s="47"/>
      <c r="J22" s="47"/>
      <c r="K22" s="47"/>
      <c r="L22" s="47"/>
      <c r="M22" s="47"/>
    </row>
    <row r="23" spans="1:29" ht="47.25" customHeight="1" thickBot="1" x14ac:dyDescent="0.5">
      <c r="A23" s="48" t="s">
        <v>12</v>
      </c>
      <c r="B23" s="48"/>
      <c r="C23" s="48"/>
      <c r="D23" s="48"/>
      <c r="E23" s="48"/>
      <c r="F23" s="48"/>
      <c r="G23" s="48"/>
      <c r="H23" s="48"/>
      <c r="I23" s="48"/>
      <c r="J23" s="48"/>
      <c r="K23" s="48"/>
      <c r="L23" s="48"/>
      <c r="M23" s="48"/>
      <c r="O23" s="40" t="s">
        <v>0</v>
      </c>
      <c r="P23" s="41" t="s">
        <v>1</v>
      </c>
      <c r="Q23" s="41" t="s">
        <v>28</v>
      </c>
      <c r="R23" s="41" t="s">
        <v>27</v>
      </c>
      <c r="S23" s="41" t="s">
        <v>29</v>
      </c>
      <c r="T23" s="41" t="s">
        <v>30</v>
      </c>
      <c r="U23" s="41" t="s">
        <v>31</v>
      </c>
      <c r="V23" s="41" t="s">
        <v>70</v>
      </c>
      <c r="W23" s="41" t="s">
        <v>71</v>
      </c>
      <c r="X23" s="42" t="s">
        <v>72</v>
      </c>
    </row>
    <row r="24" spans="1:29" s="1" customFormat="1" ht="23.4" x14ac:dyDescent="0.45">
      <c r="A24" s="2" t="s">
        <v>17</v>
      </c>
      <c r="B24" s="3" t="s">
        <v>18</v>
      </c>
      <c r="C24" s="3" t="s">
        <v>19</v>
      </c>
      <c r="D24" s="3" t="s">
        <v>20</v>
      </c>
      <c r="E24" s="3" t="s">
        <v>21</v>
      </c>
      <c r="F24" s="4" t="s">
        <v>22</v>
      </c>
      <c r="G24" s="51" t="s">
        <v>24</v>
      </c>
      <c r="H24" s="65"/>
      <c r="I24" s="65"/>
      <c r="J24" s="65"/>
      <c r="K24" s="65"/>
      <c r="L24" s="65"/>
      <c r="M24" s="65"/>
      <c r="O24" s="26"/>
      <c r="P24" s="1">
        <v>11</v>
      </c>
      <c r="Q24" s="29">
        <f>SUM(D27,D45,D63,D81,E108,E124,E140,E156,E175,E191,E207,E223)</f>
        <v>0</v>
      </c>
      <c r="R24" s="29">
        <f>SUM(E27,E45,E63,E81,F108,F124,F140,F156,F175,F191,F207,F223)</f>
        <v>0</v>
      </c>
      <c r="S24" s="29">
        <f>SUM(F27,F45,F63,F81,G108,G124,G140,G156,G175,G191,G207,G223)</f>
        <v>0</v>
      </c>
      <c r="T24" s="29">
        <f>SUM(G27,G45,G63,G81,H108,H124,H140,H156,H175,H191,H207,H223)</f>
        <v>0</v>
      </c>
      <c r="U24" s="29">
        <f t="shared" ref="U24:U35" si="8">SUM(O6,H27,H45,H63,H81,I108,I124,I140,I156,I175,I191,I207,I223)</f>
        <v>0</v>
      </c>
      <c r="V24" s="29">
        <f>SUM(Q24:U24)</f>
        <v>0</v>
      </c>
      <c r="W24" s="43"/>
      <c r="X24" s="30">
        <f>SUM(V24,W25:W35)</f>
        <v>0</v>
      </c>
    </row>
    <row r="25" spans="1:29" s="1" customFormat="1" ht="31.2" thickBot="1" x14ac:dyDescent="0.5">
      <c r="A25" s="5" t="s">
        <v>23</v>
      </c>
      <c r="B25" s="6">
        <v>0.4</v>
      </c>
      <c r="C25" s="6">
        <v>0.12</v>
      </c>
      <c r="D25" s="6">
        <v>8.7999999999999995E-2</v>
      </c>
      <c r="E25" s="6">
        <v>8.2000000000000007E-3</v>
      </c>
      <c r="F25" s="7">
        <v>2.7E-2</v>
      </c>
      <c r="G25" s="51" t="s">
        <v>42</v>
      </c>
      <c r="H25" s="65"/>
      <c r="I25" s="65"/>
      <c r="J25" s="65"/>
      <c r="K25" s="65"/>
      <c r="L25" s="65"/>
      <c r="M25" s="65"/>
      <c r="O25" s="26"/>
      <c r="P25" s="1">
        <v>12</v>
      </c>
      <c r="Q25" s="29">
        <f>SUM(D28,D46,D64,D82,E109,E125,E141,E157,E176,E192,E208,E224)</f>
        <v>0</v>
      </c>
      <c r="R25" s="29">
        <f t="shared" ref="R25:R35" si="9">SUM(E28,E46,E64,E82,F109,F125,F141,F157,F176,F192,F208,F224)</f>
        <v>0</v>
      </c>
      <c r="S25" s="29">
        <f t="shared" ref="S25:S35" si="10">SUM(F28,F46,F64,F82,G109,G125,G141,G157,G176,G192,G208,G224)</f>
        <v>0</v>
      </c>
      <c r="T25" s="29">
        <f t="shared" ref="T25:T35" si="11">SUM(G28,G46,G64,G82,H109,H125,H141,H157,H176,H192,H208,H224)</f>
        <v>0</v>
      </c>
      <c r="U25" s="29">
        <f t="shared" si="8"/>
        <v>0</v>
      </c>
      <c r="V25" s="29">
        <f t="shared" ref="V25:V35" si="12">SUM(Q25:U25)</f>
        <v>0</v>
      </c>
      <c r="W25" s="43"/>
      <c r="X25" s="30">
        <f>SUM(V24:V25,W26:W35)</f>
        <v>0</v>
      </c>
    </row>
    <row r="26" spans="1:29" ht="66.75" customHeight="1" x14ac:dyDescent="0.3">
      <c r="A26" s="1" t="s">
        <v>0</v>
      </c>
      <c r="B26" s="1" t="s">
        <v>1</v>
      </c>
      <c r="C26" s="1" t="s">
        <v>16</v>
      </c>
      <c r="D26" s="1" t="s">
        <v>28</v>
      </c>
      <c r="E26" s="1" t="s">
        <v>27</v>
      </c>
      <c r="F26" s="1" t="s">
        <v>29</v>
      </c>
      <c r="G26" s="1" t="s">
        <v>30</v>
      </c>
      <c r="H26" s="1" t="s">
        <v>31</v>
      </c>
      <c r="I26" s="1" t="s">
        <v>7</v>
      </c>
      <c r="J26" s="1" t="s">
        <v>9</v>
      </c>
      <c r="K26" s="1" t="s">
        <v>8</v>
      </c>
      <c r="L26" s="1"/>
      <c r="M26" s="1"/>
      <c r="O26" s="26"/>
      <c r="P26" s="1">
        <v>1</v>
      </c>
      <c r="Q26" s="29">
        <f t="shared" ref="Q26:Q35" si="13">SUM(D29,D47,D65,D83,E110,E126,E142,E158,E177,E193,E209,E225)</f>
        <v>0</v>
      </c>
      <c r="R26" s="29">
        <f t="shared" si="9"/>
        <v>0</v>
      </c>
      <c r="S26" s="29">
        <f t="shared" si="10"/>
        <v>0</v>
      </c>
      <c r="T26" s="29">
        <f t="shared" si="11"/>
        <v>0</v>
      </c>
      <c r="U26" s="29">
        <f t="shared" si="8"/>
        <v>0</v>
      </c>
      <c r="V26" s="29">
        <f>SUM(Q26:U26)</f>
        <v>0</v>
      </c>
      <c r="W26" s="43"/>
      <c r="X26" s="30">
        <f>SUM(V24:V26,W27:W35)</f>
        <v>0</v>
      </c>
    </row>
    <row r="27" spans="1:29" x14ac:dyDescent="0.3">
      <c r="B27">
        <v>11</v>
      </c>
      <c r="C27" s="35"/>
      <c r="D27" s="22">
        <f>(0.4*C27)/2000</f>
        <v>0</v>
      </c>
      <c r="E27" s="22">
        <f>(0.12*C27)/2000</f>
        <v>0</v>
      </c>
      <c r="F27" s="22">
        <f t="shared" ref="F27:F38" si="14">(0.088*C27)/2000</f>
        <v>0</v>
      </c>
      <c r="G27" s="22">
        <f t="shared" ref="G27:G38" si="15">(0.0082*C27)/2000</f>
        <v>0</v>
      </c>
      <c r="H27" s="22">
        <f t="shared" ref="H27:H38" si="16">(0.027*C27)/2000</f>
        <v>0</v>
      </c>
      <c r="I27" s="22">
        <f>SUM(D27:H27)</f>
        <v>0</v>
      </c>
      <c r="J27" s="35"/>
      <c r="K27" s="22">
        <f>SUM(J28:J38, I27)</f>
        <v>0</v>
      </c>
      <c r="O27" s="26"/>
      <c r="P27" s="1">
        <v>2</v>
      </c>
      <c r="Q27" s="29">
        <f t="shared" si="13"/>
        <v>0</v>
      </c>
      <c r="R27" s="29">
        <f t="shared" si="9"/>
        <v>0</v>
      </c>
      <c r="S27" s="29">
        <f t="shared" si="10"/>
        <v>0</v>
      </c>
      <c r="T27" s="29">
        <f t="shared" si="11"/>
        <v>0</v>
      </c>
      <c r="U27" s="29">
        <f t="shared" si="8"/>
        <v>0</v>
      </c>
      <c r="V27" s="29">
        <f t="shared" si="12"/>
        <v>0</v>
      </c>
      <c r="W27" s="43"/>
      <c r="X27" s="30">
        <f>SUM(V24:V27,W28:W35)</f>
        <v>0</v>
      </c>
    </row>
    <row r="28" spans="1:29" x14ac:dyDescent="0.3">
      <c r="B28">
        <v>12</v>
      </c>
      <c r="C28" s="35"/>
      <c r="D28" s="22">
        <f t="shared" ref="D28:D38" si="17">(0.4*C28)/2000</f>
        <v>0</v>
      </c>
      <c r="E28" s="22">
        <f t="shared" ref="E28:E38" si="18">(0.12*C28)/2000</f>
        <v>0</v>
      </c>
      <c r="F28" s="22">
        <f t="shared" si="14"/>
        <v>0</v>
      </c>
      <c r="G28" s="22">
        <f t="shared" si="15"/>
        <v>0</v>
      </c>
      <c r="H28" s="22">
        <f t="shared" si="16"/>
        <v>0</v>
      </c>
      <c r="I28" s="22">
        <f t="shared" ref="I28:I38" si="19">SUM(D28:H28)</f>
        <v>0</v>
      </c>
      <c r="J28" s="35"/>
      <c r="K28" s="22">
        <f>SUM(J29:J38, I27:I28)</f>
        <v>0</v>
      </c>
      <c r="O28" s="26"/>
      <c r="P28" s="1">
        <v>3</v>
      </c>
      <c r="Q28" s="29">
        <f t="shared" si="13"/>
        <v>0</v>
      </c>
      <c r="R28" s="29">
        <f>SUM(E31,E49,E67,E85,F112,F128,F144,F160,F179,F195,F211,F227)</f>
        <v>0</v>
      </c>
      <c r="S28" s="29">
        <f t="shared" si="10"/>
        <v>0</v>
      </c>
      <c r="T28" s="29">
        <f t="shared" si="11"/>
        <v>0</v>
      </c>
      <c r="U28" s="29">
        <f t="shared" si="8"/>
        <v>0</v>
      </c>
      <c r="V28" s="29">
        <f t="shared" si="12"/>
        <v>0</v>
      </c>
      <c r="W28" s="43"/>
      <c r="X28" s="30">
        <f>SUM(V24:V28,W29:W35)</f>
        <v>0</v>
      </c>
    </row>
    <row r="29" spans="1:29" x14ac:dyDescent="0.3">
      <c r="B29">
        <v>1</v>
      </c>
      <c r="C29" s="35"/>
      <c r="D29" s="22">
        <f t="shared" si="17"/>
        <v>0</v>
      </c>
      <c r="E29" s="22">
        <f t="shared" si="18"/>
        <v>0</v>
      </c>
      <c r="F29" s="22">
        <f t="shared" si="14"/>
        <v>0</v>
      </c>
      <c r="G29" s="22">
        <f t="shared" si="15"/>
        <v>0</v>
      </c>
      <c r="H29" s="22">
        <f t="shared" si="16"/>
        <v>0</v>
      </c>
      <c r="I29" s="22">
        <f t="shared" si="19"/>
        <v>0</v>
      </c>
      <c r="J29" s="35"/>
      <c r="K29" s="22">
        <f>SUM(J30:J38, I27:I29)</f>
        <v>0</v>
      </c>
      <c r="O29" s="26"/>
      <c r="P29" s="1">
        <v>4</v>
      </c>
      <c r="Q29" s="29">
        <f t="shared" si="13"/>
        <v>0</v>
      </c>
      <c r="R29" s="29">
        <f t="shared" si="9"/>
        <v>0</v>
      </c>
      <c r="S29" s="29">
        <f t="shared" si="10"/>
        <v>0</v>
      </c>
      <c r="T29" s="29">
        <f t="shared" si="11"/>
        <v>0</v>
      </c>
      <c r="U29" s="29">
        <f t="shared" si="8"/>
        <v>0</v>
      </c>
      <c r="V29" s="29">
        <f t="shared" si="12"/>
        <v>0</v>
      </c>
      <c r="W29" s="43"/>
      <c r="X29" s="30">
        <f>SUM(V24:V29,W30:W35)</f>
        <v>0</v>
      </c>
    </row>
    <row r="30" spans="1:29" x14ac:dyDescent="0.3">
      <c r="B30">
        <v>2</v>
      </c>
      <c r="C30" s="35"/>
      <c r="D30" s="22">
        <f t="shared" si="17"/>
        <v>0</v>
      </c>
      <c r="E30" s="22">
        <f t="shared" si="18"/>
        <v>0</v>
      </c>
      <c r="F30" s="22">
        <f t="shared" si="14"/>
        <v>0</v>
      </c>
      <c r="G30" s="22">
        <f t="shared" si="15"/>
        <v>0</v>
      </c>
      <c r="H30" s="22">
        <f t="shared" si="16"/>
        <v>0</v>
      </c>
      <c r="I30" s="22">
        <f t="shared" si="19"/>
        <v>0</v>
      </c>
      <c r="J30" s="35"/>
      <c r="K30" s="22">
        <f>SUM(J31:J38, I27:I30)</f>
        <v>0</v>
      </c>
      <c r="O30" s="26"/>
      <c r="P30" s="1">
        <v>5</v>
      </c>
      <c r="Q30" s="29">
        <f t="shared" si="13"/>
        <v>0</v>
      </c>
      <c r="R30" s="29">
        <f t="shared" si="9"/>
        <v>0</v>
      </c>
      <c r="S30" s="29">
        <f t="shared" si="10"/>
        <v>0</v>
      </c>
      <c r="T30" s="29">
        <f t="shared" si="11"/>
        <v>0</v>
      </c>
      <c r="U30" s="29">
        <f t="shared" si="8"/>
        <v>0</v>
      </c>
      <c r="V30" s="29">
        <f t="shared" si="12"/>
        <v>0</v>
      </c>
      <c r="W30" s="43"/>
      <c r="X30" s="30">
        <f>SUM(V24:V30,W31:W35)</f>
        <v>0</v>
      </c>
    </row>
    <row r="31" spans="1:29" x14ac:dyDescent="0.3">
      <c r="B31">
        <v>3</v>
      </c>
      <c r="C31" s="35"/>
      <c r="D31" s="22">
        <f t="shared" si="17"/>
        <v>0</v>
      </c>
      <c r="E31" s="22">
        <f t="shared" si="18"/>
        <v>0</v>
      </c>
      <c r="F31" s="22">
        <f t="shared" si="14"/>
        <v>0</v>
      </c>
      <c r="G31" s="22">
        <f t="shared" si="15"/>
        <v>0</v>
      </c>
      <c r="H31" s="22">
        <f t="shared" si="16"/>
        <v>0</v>
      </c>
      <c r="I31" s="22">
        <f t="shared" si="19"/>
        <v>0</v>
      </c>
      <c r="J31" s="35"/>
      <c r="K31" s="22">
        <f>SUM(J32:J38, I27:I31)</f>
        <v>0</v>
      </c>
      <c r="O31" s="26"/>
      <c r="P31" s="1">
        <v>6</v>
      </c>
      <c r="Q31" s="29">
        <f t="shared" si="13"/>
        <v>0</v>
      </c>
      <c r="R31" s="29">
        <f t="shared" si="9"/>
        <v>0</v>
      </c>
      <c r="S31" s="29">
        <f t="shared" si="10"/>
        <v>0</v>
      </c>
      <c r="T31" s="29">
        <f t="shared" si="11"/>
        <v>0</v>
      </c>
      <c r="U31" s="29">
        <f t="shared" si="8"/>
        <v>0</v>
      </c>
      <c r="V31" s="29">
        <f t="shared" si="12"/>
        <v>0</v>
      </c>
      <c r="W31" s="43"/>
      <c r="X31" s="30">
        <f>SUM(V24:V31,W32:W35)</f>
        <v>0</v>
      </c>
    </row>
    <row r="32" spans="1:29" x14ac:dyDescent="0.3">
      <c r="B32">
        <v>4</v>
      </c>
      <c r="C32" s="35"/>
      <c r="D32" s="22">
        <f t="shared" si="17"/>
        <v>0</v>
      </c>
      <c r="E32" s="22">
        <f t="shared" si="18"/>
        <v>0</v>
      </c>
      <c r="F32" s="22">
        <f t="shared" si="14"/>
        <v>0</v>
      </c>
      <c r="G32" s="22">
        <f t="shared" si="15"/>
        <v>0</v>
      </c>
      <c r="H32" s="22">
        <f t="shared" si="16"/>
        <v>0</v>
      </c>
      <c r="I32" s="22">
        <f t="shared" si="19"/>
        <v>0</v>
      </c>
      <c r="J32" s="35"/>
      <c r="K32" s="22">
        <f>SUM(J33:J38, I27:I32)</f>
        <v>0</v>
      </c>
      <c r="O32" s="26"/>
      <c r="P32" s="1">
        <v>7</v>
      </c>
      <c r="Q32" s="29">
        <f t="shared" si="13"/>
        <v>0</v>
      </c>
      <c r="R32" s="29">
        <f t="shared" si="9"/>
        <v>0</v>
      </c>
      <c r="S32" s="29">
        <f t="shared" si="10"/>
        <v>0</v>
      </c>
      <c r="T32" s="29">
        <f t="shared" si="11"/>
        <v>0</v>
      </c>
      <c r="U32" s="29">
        <f t="shared" si="8"/>
        <v>0</v>
      </c>
      <c r="V32" s="29">
        <f t="shared" si="12"/>
        <v>0</v>
      </c>
      <c r="W32" s="43"/>
      <c r="X32" s="30">
        <f>SUM(V24:V32,W33:W35)</f>
        <v>0</v>
      </c>
    </row>
    <row r="33" spans="1:24" x14ac:dyDescent="0.3">
      <c r="B33">
        <v>5</v>
      </c>
      <c r="C33" s="35"/>
      <c r="D33" s="22">
        <f t="shared" si="17"/>
        <v>0</v>
      </c>
      <c r="E33" s="22">
        <f t="shared" si="18"/>
        <v>0</v>
      </c>
      <c r="F33" s="22">
        <f t="shared" si="14"/>
        <v>0</v>
      </c>
      <c r="G33" s="22">
        <f t="shared" si="15"/>
        <v>0</v>
      </c>
      <c r="H33" s="22">
        <f t="shared" si="16"/>
        <v>0</v>
      </c>
      <c r="I33" s="22">
        <f t="shared" si="19"/>
        <v>0</v>
      </c>
      <c r="J33" s="35"/>
      <c r="K33" s="22">
        <f>SUM(J34:J38, I27:I33)</f>
        <v>0</v>
      </c>
      <c r="O33" s="26"/>
      <c r="P33" s="1">
        <v>8</v>
      </c>
      <c r="Q33" s="29">
        <f t="shared" si="13"/>
        <v>0</v>
      </c>
      <c r="R33" s="29">
        <f t="shared" si="9"/>
        <v>0</v>
      </c>
      <c r="S33" s="29">
        <f t="shared" si="10"/>
        <v>0</v>
      </c>
      <c r="T33" s="29">
        <f t="shared" si="11"/>
        <v>0</v>
      </c>
      <c r="U33" s="29">
        <f t="shared" si="8"/>
        <v>0</v>
      </c>
      <c r="V33" s="29">
        <f t="shared" si="12"/>
        <v>0</v>
      </c>
      <c r="W33" s="43"/>
      <c r="X33" s="30">
        <f>SUM(V24:V33,W34:W35)</f>
        <v>0</v>
      </c>
    </row>
    <row r="34" spans="1:24" x14ac:dyDescent="0.3">
      <c r="B34">
        <v>6</v>
      </c>
      <c r="C34" s="35"/>
      <c r="D34" s="22">
        <f t="shared" si="17"/>
        <v>0</v>
      </c>
      <c r="E34" s="22">
        <f t="shared" si="18"/>
        <v>0</v>
      </c>
      <c r="F34" s="22">
        <f t="shared" si="14"/>
        <v>0</v>
      </c>
      <c r="G34" s="22">
        <f t="shared" si="15"/>
        <v>0</v>
      </c>
      <c r="H34" s="22">
        <f t="shared" si="16"/>
        <v>0</v>
      </c>
      <c r="I34" s="22">
        <f t="shared" si="19"/>
        <v>0</v>
      </c>
      <c r="J34" s="35"/>
      <c r="K34" s="22">
        <f>SUM(J35:J38, I27:I34)</f>
        <v>0</v>
      </c>
      <c r="O34" s="26"/>
      <c r="P34" s="1">
        <v>9</v>
      </c>
      <c r="Q34" s="29">
        <f t="shared" si="13"/>
        <v>0</v>
      </c>
      <c r="R34" s="29">
        <f t="shared" si="9"/>
        <v>0</v>
      </c>
      <c r="S34" s="29">
        <f t="shared" si="10"/>
        <v>0</v>
      </c>
      <c r="T34" s="29">
        <f t="shared" si="11"/>
        <v>0</v>
      </c>
      <c r="U34" s="29">
        <f t="shared" si="8"/>
        <v>0</v>
      </c>
      <c r="V34" s="29">
        <f>SUM(Q34:U34)</f>
        <v>0</v>
      </c>
      <c r="W34" s="43"/>
      <c r="X34" s="30">
        <f>SUM(V24:V34,W35)</f>
        <v>0</v>
      </c>
    </row>
    <row r="35" spans="1:24" x14ac:dyDescent="0.3">
      <c r="B35">
        <v>7</v>
      </c>
      <c r="C35" s="35"/>
      <c r="D35" s="22">
        <f t="shared" si="17"/>
        <v>0</v>
      </c>
      <c r="E35" s="22">
        <f t="shared" si="18"/>
        <v>0</v>
      </c>
      <c r="F35" s="22">
        <f t="shared" si="14"/>
        <v>0</v>
      </c>
      <c r="G35" s="22">
        <f t="shared" si="15"/>
        <v>0</v>
      </c>
      <c r="H35" s="22">
        <f t="shared" si="16"/>
        <v>0</v>
      </c>
      <c r="I35" s="22">
        <f t="shared" si="19"/>
        <v>0</v>
      </c>
      <c r="J35" s="35"/>
      <c r="K35" s="22">
        <f>SUM(J36:J38, I27:I35)</f>
        <v>0</v>
      </c>
      <c r="O35" s="26"/>
      <c r="P35" s="1">
        <v>10</v>
      </c>
      <c r="Q35" s="29">
        <f t="shared" si="13"/>
        <v>0</v>
      </c>
      <c r="R35" s="29">
        <f t="shared" si="9"/>
        <v>0</v>
      </c>
      <c r="S35" s="29">
        <f t="shared" si="10"/>
        <v>0</v>
      </c>
      <c r="T35" s="29">
        <f t="shared" si="11"/>
        <v>0</v>
      </c>
      <c r="U35" s="29">
        <f t="shared" si="8"/>
        <v>0</v>
      </c>
      <c r="V35" s="29">
        <f t="shared" si="12"/>
        <v>0</v>
      </c>
      <c r="W35" s="43"/>
      <c r="X35" s="30">
        <f>SUM(V24:V35)</f>
        <v>0</v>
      </c>
    </row>
    <row r="36" spans="1:24" ht="15" thickBot="1" x14ac:dyDescent="0.35">
      <c r="B36">
        <v>8</v>
      </c>
      <c r="C36" s="35"/>
      <c r="D36" s="22">
        <f t="shared" si="17"/>
        <v>0</v>
      </c>
      <c r="E36" s="22">
        <f t="shared" si="18"/>
        <v>0</v>
      </c>
      <c r="F36" s="22">
        <f t="shared" si="14"/>
        <v>0</v>
      </c>
      <c r="G36" s="22">
        <f t="shared" si="15"/>
        <v>0</v>
      </c>
      <c r="H36" s="22">
        <f t="shared" si="16"/>
        <v>0</v>
      </c>
      <c r="I36" s="22">
        <f t="shared" si="19"/>
        <v>0</v>
      </c>
      <c r="J36" s="35"/>
      <c r="K36" s="22">
        <f>SUM(J37:J38, I27:I36)</f>
        <v>0</v>
      </c>
      <c r="O36" s="27"/>
      <c r="P36" s="28" t="s">
        <v>14</v>
      </c>
      <c r="Q36" s="31">
        <f>SUM(Q24:Q35)</f>
        <v>0</v>
      </c>
      <c r="R36" s="31">
        <f>SUM(R24:R35)</f>
        <v>0</v>
      </c>
      <c r="S36" s="31">
        <f t="shared" ref="S36:T36" si="20">SUM(S24:S35)</f>
        <v>0</v>
      </c>
      <c r="T36" s="31">
        <f t="shared" si="20"/>
        <v>0</v>
      </c>
      <c r="U36" s="31">
        <f>SUM(U24:U35)</f>
        <v>0</v>
      </c>
      <c r="V36" s="31">
        <f>SUM(V24:V35)</f>
        <v>0</v>
      </c>
      <c r="W36" s="31"/>
      <c r="X36" s="32"/>
    </row>
    <row r="37" spans="1:24" x14ac:dyDescent="0.3">
      <c r="B37">
        <v>9</v>
      </c>
      <c r="C37" s="35"/>
      <c r="D37" s="22">
        <f t="shared" si="17"/>
        <v>0</v>
      </c>
      <c r="E37" s="22">
        <f t="shared" si="18"/>
        <v>0</v>
      </c>
      <c r="F37" s="22">
        <f t="shared" si="14"/>
        <v>0</v>
      </c>
      <c r="G37" s="22">
        <f t="shared" si="15"/>
        <v>0</v>
      </c>
      <c r="H37" s="22">
        <f t="shared" si="16"/>
        <v>0</v>
      </c>
      <c r="I37" s="22">
        <f t="shared" si="19"/>
        <v>0</v>
      </c>
      <c r="J37" s="35"/>
      <c r="K37" s="22">
        <f>SUM(J38, I27:I37)</f>
        <v>0</v>
      </c>
    </row>
    <row r="38" spans="1:24" x14ac:dyDescent="0.3">
      <c r="B38">
        <v>10</v>
      </c>
      <c r="C38" s="35"/>
      <c r="D38" s="22">
        <f t="shared" si="17"/>
        <v>0</v>
      </c>
      <c r="E38" s="22">
        <f t="shared" si="18"/>
        <v>0</v>
      </c>
      <c r="F38" s="22">
        <f t="shared" si="14"/>
        <v>0</v>
      </c>
      <c r="G38" s="22">
        <f t="shared" si="15"/>
        <v>0</v>
      </c>
      <c r="H38" s="22">
        <f t="shared" si="16"/>
        <v>0</v>
      </c>
      <c r="I38" s="22">
        <f t="shared" si="19"/>
        <v>0</v>
      </c>
      <c r="J38" s="35"/>
      <c r="K38" s="22">
        <f>SUM(I27:I38)</f>
        <v>0</v>
      </c>
    </row>
    <row r="39" spans="1:24" x14ac:dyDescent="0.3">
      <c r="B39" t="s">
        <v>14</v>
      </c>
      <c r="C39" s="22">
        <f>SUM(C27:C38)</f>
        <v>0</v>
      </c>
      <c r="D39" s="22">
        <f t="shared" ref="D39:H39" si="21">SUM(D27:D38)</f>
        <v>0</v>
      </c>
      <c r="E39" s="22">
        <f t="shared" si="21"/>
        <v>0</v>
      </c>
      <c r="F39" s="22">
        <f t="shared" si="21"/>
        <v>0</v>
      </c>
      <c r="G39" s="22">
        <f t="shared" si="21"/>
        <v>0</v>
      </c>
      <c r="H39" s="22">
        <f t="shared" si="21"/>
        <v>0</v>
      </c>
      <c r="I39" s="22">
        <f>SUM(I27:I38)</f>
        <v>0</v>
      </c>
      <c r="J39" s="22"/>
      <c r="K39" s="22"/>
    </row>
    <row r="41" spans="1:24" ht="24" customHeight="1" thickBot="1" x14ac:dyDescent="0.5">
      <c r="A41" s="48" t="s">
        <v>13</v>
      </c>
      <c r="B41" s="48"/>
      <c r="C41" s="48"/>
      <c r="D41" s="48"/>
      <c r="E41" s="48"/>
      <c r="F41" s="48"/>
      <c r="G41" s="48"/>
      <c r="H41" s="48"/>
      <c r="I41" s="48"/>
      <c r="J41" s="48"/>
      <c r="K41" s="48"/>
      <c r="L41" s="48"/>
      <c r="M41" s="48"/>
    </row>
    <row r="42" spans="1:24" ht="23.4" customHeight="1" x14ac:dyDescent="0.3">
      <c r="A42" s="2" t="s">
        <v>17</v>
      </c>
      <c r="B42" s="3" t="s">
        <v>18</v>
      </c>
      <c r="C42" s="3" t="s">
        <v>19</v>
      </c>
      <c r="D42" s="3" t="s">
        <v>20</v>
      </c>
      <c r="E42" s="3" t="s">
        <v>21</v>
      </c>
      <c r="F42" s="4" t="s">
        <v>22</v>
      </c>
      <c r="G42" s="51" t="s">
        <v>24</v>
      </c>
      <c r="H42" s="52"/>
      <c r="I42" s="52"/>
      <c r="J42" s="52"/>
      <c r="K42" s="52"/>
      <c r="L42" s="52"/>
      <c r="M42" s="52"/>
    </row>
    <row r="43" spans="1:24" ht="31.2" customHeight="1" thickBot="1" x14ac:dyDescent="0.35">
      <c r="A43" s="5" t="s">
        <v>23</v>
      </c>
      <c r="B43" s="6">
        <v>0.4</v>
      </c>
      <c r="C43" s="6">
        <v>0.12</v>
      </c>
      <c r="D43" s="6">
        <v>8.7999999999999995E-2</v>
      </c>
      <c r="E43" s="6">
        <v>8.2000000000000007E-3</v>
      </c>
      <c r="F43" s="7">
        <v>0.14000000000000001</v>
      </c>
      <c r="G43" s="51" t="s">
        <v>42</v>
      </c>
      <c r="H43" s="52"/>
      <c r="I43" s="52"/>
      <c r="J43" s="52"/>
      <c r="K43" s="52"/>
      <c r="L43" s="52"/>
      <c r="M43" s="52"/>
    </row>
    <row r="44" spans="1:24" ht="69" customHeight="1" x14ac:dyDescent="0.3">
      <c r="A44" s="1" t="s">
        <v>0</v>
      </c>
      <c r="B44" s="1" t="s">
        <v>1</v>
      </c>
      <c r="C44" s="1" t="s">
        <v>16</v>
      </c>
      <c r="D44" s="1" t="s">
        <v>28</v>
      </c>
      <c r="E44" s="1" t="s">
        <v>27</v>
      </c>
      <c r="F44" s="1" t="s">
        <v>29</v>
      </c>
      <c r="G44" s="1" t="s">
        <v>30</v>
      </c>
      <c r="H44" s="1" t="s">
        <v>31</v>
      </c>
      <c r="I44" s="1" t="s">
        <v>7</v>
      </c>
      <c r="J44" s="1" t="s">
        <v>9</v>
      </c>
      <c r="K44" s="1" t="s">
        <v>8</v>
      </c>
      <c r="L44" s="1"/>
      <c r="M44" s="1"/>
    </row>
    <row r="45" spans="1:24" x14ac:dyDescent="0.3">
      <c r="B45">
        <v>11</v>
      </c>
      <c r="C45" s="35"/>
      <c r="D45" s="22">
        <f>(0.4*C45)/2000</f>
        <v>0</v>
      </c>
      <c r="E45" s="22">
        <f>(0.12*C45)/2000</f>
        <v>0</v>
      </c>
      <c r="F45" s="22">
        <f t="shared" ref="F45:F56" si="22">(0.088*C45)/2000</f>
        <v>0</v>
      </c>
      <c r="G45" s="22">
        <f t="shared" ref="G45:G56" si="23">(0.0082*C45)/2000</f>
        <v>0</v>
      </c>
      <c r="H45" s="22">
        <f t="shared" ref="H45:H56" si="24">(0.14*C45)/2000</f>
        <v>0</v>
      </c>
      <c r="I45" s="22">
        <f>SUM(D45:H45)</f>
        <v>0</v>
      </c>
      <c r="J45" s="35"/>
      <c r="K45" s="22">
        <f>SUM(J46:J56, I45)</f>
        <v>0</v>
      </c>
    </row>
    <row r="46" spans="1:24" x14ac:dyDescent="0.3">
      <c r="B46">
        <v>12</v>
      </c>
      <c r="C46" s="35"/>
      <c r="D46" s="22">
        <f t="shared" ref="D46:D56" si="25">(0.4*C46)/2000</f>
        <v>0</v>
      </c>
      <c r="E46" s="22">
        <f t="shared" ref="E46:E56" si="26">(0.12*C46)/2000</f>
        <v>0</v>
      </c>
      <c r="F46" s="22">
        <f t="shared" si="22"/>
        <v>0</v>
      </c>
      <c r="G46" s="22">
        <f t="shared" si="23"/>
        <v>0</v>
      </c>
      <c r="H46" s="22">
        <f t="shared" si="24"/>
        <v>0</v>
      </c>
      <c r="I46" s="22">
        <f t="shared" ref="I46:I56" si="27">SUM(D46:H46)</f>
        <v>0</v>
      </c>
      <c r="J46" s="35"/>
      <c r="K46" s="22">
        <f>SUM(J47:J56, I45:I46)</f>
        <v>0</v>
      </c>
    </row>
    <row r="47" spans="1:24" x14ac:dyDescent="0.3">
      <c r="B47">
        <v>1</v>
      </c>
      <c r="C47" s="35"/>
      <c r="D47" s="22">
        <f t="shared" si="25"/>
        <v>0</v>
      </c>
      <c r="E47" s="22">
        <f t="shared" si="26"/>
        <v>0</v>
      </c>
      <c r="F47" s="22">
        <f t="shared" si="22"/>
        <v>0</v>
      </c>
      <c r="G47" s="22">
        <f t="shared" si="23"/>
        <v>0</v>
      </c>
      <c r="H47" s="22">
        <f t="shared" si="24"/>
        <v>0</v>
      </c>
      <c r="I47" s="22">
        <f t="shared" si="27"/>
        <v>0</v>
      </c>
      <c r="J47" s="35"/>
      <c r="K47" s="22">
        <f>SUM(J48:J56, I45:I47)</f>
        <v>0</v>
      </c>
    </row>
    <row r="48" spans="1:24" x14ac:dyDescent="0.3">
      <c r="B48">
        <v>2</v>
      </c>
      <c r="C48" s="35"/>
      <c r="D48" s="22">
        <f t="shared" si="25"/>
        <v>0</v>
      </c>
      <c r="E48" s="22">
        <f t="shared" si="26"/>
        <v>0</v>
      </c>
      <c r="F48" s="22">
        <f t="shared" si="22"/>
        <v>0</v>
      </c>
      <c r="G48" s="22">
        <f t="shared" si="23"/>
        <v>0</v>
      </c>
      <c r="H48" s="22">
        <f t="shared" si="24"/>
        <v>0</v>
      </c>
      <c r="I48" s="22">
        <f t="shared" si="27"/>
        <v>0</v>
      </c>
      <c r="J48" s="35"/>
      <c r="K48" s="22">
        <f>SUM(J49:J56, I45:I48)</f>
        <v>0</v>
      </c>
    </row>
    <row r="49" spans="1:13" x14ac:dyDescent="0.3">
      <c r="B49">
        <v>3</v>
      </c>
      <c r="C49" s="35"/>
      <c r="D49" s="22">
        <f t="shared" si="25"/>
        <v>0</v>
      </c>
      <c r="E49" s="22">
        <f t="shared" si="26"/>
        <v>0</v>
      </c>
      <c r="F49" s="22">
        <f t="shared" si="22"/>
        <v>0</v>
      </c>
      <c r="G49" s="22">
        <f t="shared" si="23"/>
        <v>0</v>
      </c>
      <c r="H49" s="22">
        <f t="shared" si="24"/>
        <v>0</v>
      </c>
      <c r="I49" s="22">
        <f t="shared" si="27"/>
        <v>0</v>
      </c>
      <c r="J49" s="35"/>
      <c r="K49" s="22">
        <f>SUM(J50:J56, I45:I49)</f>
        <v>0</v>
      </c>
    </row>
    <row r="50" spans="1:13" x14ac:dyDescent="0.3">
      <c r="B50">
        <v>4</v>
      </c>
      <c r="C50" s="35"/>
      <c r="D50" s="22">
        <f t="shared" si="25"/>
        <v>0</v>
      </c>
      <c r="E50" s="22">
        <f t="shared" si="26"/>
        <v>0</v>
      </c>
      <c r="F50" s="22">
        <f t="shared" si="22"/>
        <v>0</v>
      </c>
      <c r="G50" s="22">
        <f t="shared" si="23"/>
        <v>0</v>
      </c>
      <c r="H50" s="22">
        <f t="shared" si="24"/>
        <v>0</v>
      </c>
      <c r="I50" s="22">
        <f t="shared" si="27"/>
        <v>0</v>
      </c>
      <c r="J50" s="35"/>
      <c r="K50" s="22">
        <f>SUM(J51:J56, I45:I50)</f>
        <v>0</v>
      </c>
    </row>
    <row r="51" spans="1:13" x14ac:dyDescent="0.3">
      <c r="B51">
        <v>5</v>
      </c>
      <c r="C51" s="35"/>
      <c r="D51" s="22">
        <f t="shared" si="25"/>
        <v>0</v>
      </c>
      <c r="E51" s="22">
        <f t="shared" si="26"/>
        <v>0</v>
      </c>
      <c r="F51" s="22">
        <f t="shared" si="22"/>
        <v>0</v>
      </c>
      <c r="G51" s="22">
        <f t="shared" si="23"/>
        <v>0</v>
      </c>
      <c r="H51" s="22">
        <f t="shared" si="24"/>
        <v>0</v>
      </c>
      <c r="I51" s="22">
        <f t="shared" si="27"/>
        <v>0</v>
      </c>
      <c r="J51" s="35"/>
      <c r="K51" s="22">
        <f>SUM(J52:J56, I45:I51)</f>
        <v>0</v>
      </c>
    </row>
    <row r="52" spans="1:13" x14ac:dyDescent="0.3">
      <c r="B52">
        <v>6</v>
      </c>
      <c r="C52" s="35"/>
      <c r="D52" s="22">
        <f t="shared" si="25"/>
        <v>0</v>
      </c>
      <c r="E52" s="22">
        <f t="shared" si="26"/>
        <v>0</v>
      </c>
      <c r="F52" s="22">
        <f t="shared" si="22"/>
        <v>0</v>
      </c>
      <c r="G52" s="22">
        <f t="shared" si="23"/>
        <v>0</v>
      </c>
      <c r="H52" s="22">
        <f t="shared" si="24"/>
        <v>0</v>
      </c>
      <c r="I52" s="22">
        <f t="shared" si="27"/>
        <v>0</v>
      </c>
      <c r="J52" s="35"/>
      <c r="K52" s="22">
        <f>SUM(J53:J56, I45:I52)</f>
        <v>0</v>
      </c>
    </row>
    <row r="53" spans="1:13" x14ac:dyDescent="0.3">
      <c r="B53">
        <v>7</v>
      </c>
      <c r="C53" s="35"/>
      <c r="D53" s="22">
        <f t="shared" si="25"/>
        <v>0</v>
      </c>
      <c r="E53" s="22">
        <f t="shared" si="26"/>
        <v>0</v>
      </c>
      <c r="F53" s="22">
        <f t="shared" si="22"/>
        <v>0</v>
      </c>
      <c r="G53" s="22">
        <f t="shared" si="23"/>
        <v>0</v>
      </c>
      <c r="H53" s="22">
        <f t="shared" si="24"/>
        <v>0</v>
      </c>
      <c r="I53" s="22">
        <f t="shared" si="27"/>
        <v>0</v>
      </c>
      <c r="J53" s="35"/>
      <c r="K53" s="22">
        <f>SUM(J54:J56, I45:I53)</f>
        <v>0</v>
      </c>
    </row>
    <row r="54" spans="1:13" x14ac:dyDescent="0.3">
      <c r="B54">
        <v>8</v>
      </c>
      <c r="C54" s="35"/>
      <c r="D54" s="22">
        <f t="shared" si="25"/>
        <v>0</v>
      </c>
      <c r="E54" s="22">
        <f t="shared" si="26"/>
        <v>0</v>
      </c>
      <c r="F54" s="22">
        <f t="shared" si="22"/>
        <v>0</v>
      </c>
      <c r="G54" s="22">
        <f t="shared" si="23"/>
        <v>0</v>
      </c>
      <c r="H54" s="22">
        <f t="shared" si="24"/>
        <v>0</v>
      </c>
      <c r="I54" s="22">
        <f t="shared" si="27"/>
        <v>0</v>
      </c>
      <c r="J54" s="35"/>
      <c r="K54" s="22">
        <f>SUM(J55:J56, I45:I54)</f>
        <v>0</v>
      </c>
    </row>
    <row r="55" spans="1:13" x14ac:dyDescent="0.3">
      <c r="B55">
        <v>9</v>
      </c>
      <c r="C55" s="35"/>
      <c r="D55" s="22">
        <f t="shared" si="25"/>
        <v>0</v>
      </c>
      <c r="E55" s="22">
        <f t="shared" si="26"/>
        <v>0</v>
      </c>
      <c r="F55" s="22">
        <f t="shared" si="22"/>
        <v>0</v>
      </c>
      <c r="G55" s="22">
        <f t="shared" si="23"/>
        <v>0</v>
      </c>
      <c r="H55" s="22">
        <f t="shared" si="24"/>
        <v>0</v>
      </c>
      <c r="I55" s="22">
        <f t="shared" si="27"/>
        <v>0</v>
      </c>
      <c r="J55" s="35"/>
      <c r="K55" s="22">
        <f>SUM(J56, I45:I55)</f>
        <v>0</v>
      </c>
    </row>
    <row r="56" spans="1:13" x14ac:dyDescent="0.3">
      <c r="B56">
        <v>10</v>
      </c>
      <c r="C56" s="35"/>
      <c r="D56" s="22">
        <f t="shared" si="25"/>
        <v>0</v>
      </c>
      <c r="E56" s="22">
        <f t="shared" si="26"/>
        <v>0</v>
      </c>
      <c r="F56" s="22">
        <f t="shared" si="22"/>
        <v>0</v>
      </c>
      <c r="G56" s="22">
        <f t="shared" si="23"/>
        <v>0</v>
      </c>
      <c r="H56" s="22">
        <f t="shared" si="24"/>
        <v>0</v>
      </c>
      <c r="I56" s="22">
        <f t="shared" si="27"/>
        <v>0</v>
      </c>
      <c r="J56" s="35"/>
      <c r="K56" s="22">
        <f>SUM(I45:I56)</f>
        <v>0</v>
      </c>
    </row>
    <row r="57" spans="1:13" x14ac:dyDescent="0.3">
      <c r="B57" t="s">
        <v>14</v>
      </c>
      <c r="C57" s="22">
        <f>SUM(C45:C56)</f>
        <v>0</v>
      </c>
      <c r="D57" s="22">
        <f t="shared" ref="D57:I57" si="28">SUM(D45:D56)</f>
        <v>0</v>
      </c>
      <c r="E57" s="22">
        <f t="shared" si="28"/>
        <v>0</v>
      </c>
      <c r="F57" s="22">
        <f t="shared" si="28"/>
        <v>0</v>
      </c>
      <c r="G57" s="22">
        <f t="shared" si="28"/>
        <v>0</v>
      </c>
      <c r="H57" s="22">
        <f t="shared" si="28"/>
        <v>0</v>
      </c>
      <c r="I57" s="22">
        <f t="shared" si="28"/>
        <v>0</v>
      </c>
      <c r="J57" s="22"/>
      <c r="K57" s="22"/>
    </row>
    <row r="59" spans="1:13" ht="24" customHeight="1" thickBot="1" x14ac:dyDescent="0.5">
      <c r="A59" s="48" t="s">
        <v>35</v>
      </c>
      <c r="B59" s="48"/>
      <c r="C59" s="48"/>
      <c r="D59" s="48"/>
      <c r="E59" s="48"/>
      <c r="F59" s="48"/>
      <c r="G59" s="48"/>
      <c r="H59" s="48"/>
      <c r="I59" s="48"/>
      <c r="J59" s="48"/>
      <c r="K59" s="48"/>
      <c r="L59" s="48"/>
      <c r="M59" s="48"/>
    </row>
    <row r="60" spans="1:13" ht="15.6" x14ac:dyDescent="0.3">
      <c r="A60" s="2" t="s">
        <v>17</v>
      </c>
      <c r="B60" s="3" t="s">
        <v>18</v>
      </c>
      <c r="C60" s="3" t="s">
        <v>19</v>
      </c>
      <c r="D60" s="3" t="s">
        <v>20</v>
      </c>
      <c r="E60" s="3" t="s">
        <v>21</v>
      </c>
      <c r="F60" s="4" t="s">
        <v>22</v>
      </c>
      <c r="G60" s="51" t="s">
        <v>24</v>
      </c>
      <c r="H60" s="52"/>
      <c r="I60" s="52"/>
      <c r="J60" s="52"/>
      <c r="K60" s="52"/>
      <c r="L60" s="52"/>
      <c r="M60" s="52"/>
    </row>
    <row r="61" spans="1:13" ht="29.4" thickBot="1" x14ac:dyDescent="0.35">
      <c r="A61" s="5" t="s">
        <v>23</v>
      </c>
      <c r="B61" s="6">
        <v>0.13</v>
      </c>
      <c r="C61" s="6">
        <v>5.5E-2</v>
      </c>
      <c r="D61" s="6">
        <v>1.0999999999999999E-2</v>
      </c>
      <c r="E61" s="6">
        <v>3.2000000000000001E-2</v>
      </c>
      <c r="F61" s="7">
        <v>2.3E-2</v>
      </c>
      <c r="G61" s="51" t="s">
        <v>42</v>
      </c>
      <c r="H61" s="52"/>
      <c r="I61" s="52"/>
      <c r="J61" s="52"/>
      <c r="K61" s="52"/>
      <c r="L61" s="52"/>
      <c r="M61" s="52"/>
    </row>
    <row r="62" spans="1:13" ht="43.2" x14ac:dyDescent="0.3">
      <c r="A62" s="1" t="s">
        <v>0</v>
      </c>
      <c r="B62" s="1" t="s">
        <v>1</v>
      </c>
      <c r="C62" s="1" t="s">
        <v>16</v>
      </c>
      <c r="D62" s="1" t="s">
        <v>28</v>
      </c>
      <c r="E62" s="1" t="s">
        <v>27</v>
      </c>
      <c r="F62" s="1" t="s">
        <v>29</v>
      </c>
      <c r="G62" s="1" t="s">
        <v>30</v>
      </c>
      <c r="H62" s="1" t="s">
        <v>31</v>
      </c>
      <c r="I62" s="1" t="s">
        <v>7</v>
      </c>
      <c r="J62" s="1" t="s">
        <v>9</v>
      </c>
      <c r="K62" s="1" t="s">
        <v>8</v>
      </c>
      <c r="L62" s="1"/>
      <c r="M62" s="1"/>
    </row>
    <row r="63" spans="1:13" x14ac:dyDescent="0.3">
      <c r="B63">
        <v>11</v>
      </c>
      <c r="C63" s="35"/>
      <c r="D63" s="22">
        <f>(0.13*C63)/2000</f>
        <v>0</v>
      </c>
      <c r="E63" s="22">
        <f>(0.055*C63)/2000</f>
        <v>0</v>
      </c>
      <c r="F63" s="22">
        <f>(0.011*C63)/2000</f>
        <v>0</v>
      </c>
      <c r="G63" s="22">
        <f>(0.032*C63)/2000</f>
        <v>0</v>
      </c>
      <c r="H63" s="22">
        <f>(0.023*C63)/2000</f>
        <v>0</v>
      </c>
      <c r="I63" s="22">
        <f>SUM(D63:H63)</f>
        <v>0</v>
      </c>
      <c r="J63" s="35"/>
      <c r="K63" s="22">
        <f>SUM(J64:J74, I63)</f>
        <v>0</v>
      </c>
    </row>
    <row r="64" spans="1:13" x14ac:dyDescent="0.3">
      <c r="B64">
        <v>12</v>
      </c>
      <c r="C64" s="35"/>
      <c r="D64" s="22">
        <f t="shared" ref="D64:D74" si="29">(0.13*C64)/2000</f>
        <v>0</v>
      </c>
      <c r="E64" s="22">
        <f t="shared" ref="E64:E74" si="30">(0.055*C64)/2000</f>
        <v>0</v>
      </c>
      <c r="F64" s="22">
        <f t="shared" ref="F64:F74" si="31">(0.011*C64)/2000</f>
        <v>0</v>
      </c>
      <c r="G64" s="22">
        <f t="shared" ref="G64:G74" si="32">(0.032*C64)/2000</f>
        <v>0</v>
      </c>
      <c r="H64" s="22">
        <f t="shared" ref="H64:H74" si="33">(0.023*C64)/2000</f>
        <v>0</v>
      </c>
      <c r="I64" s="22">
        <f t="shared" ref="I64:I74" si="34">SUM(D64:H64)</f>
        <v>0</v>
      </c>
      <c r="J64" s="35"/>
      <c r="K64" s="22">
        <f>SUM(J65:J74, I63:I64)</f>
        <v>0</v>
      </c>
    </row>
    <row r="65" spans="1:13" x14ac:dyDescent="0.3">
      <c r="B65">
        <v>1</v>
      </c>
      <c r="C65" s="35"/>
      <c r="D65" s="22">
        <f t="shared" si="29"/>
        <v>0</v>
      </c>
      <c r="E65" s="22">
        <f t="shared" si="30"/>
        <v>0</v>
      </c>
      <c r="F65" s="22">
        <f t="shared" si="31"/>
        <v>0</v>
      </c>
      <c r="G65" s="22">
        <f t="shared" si="32"/>
        <v>0</v>
      </c>
      <c r="H65" s="22">
        <f t="shared" si="33"/>
        <v>0</v>
      </c>
      <c r="I65" s="22">
        <f t="shared" si="34"/>
        <v>0</v>
      </c>
      <c r="J65" s="35"/>
      <c r="K65" s="22">
        <f>SUM(J66:J74, I63:I65)</f>
        <v>0</v>
      </c>
    </row>
    <row r="66" spans="1:13" x14ac:dyDescent="0.3">
      <c r="B66">
        <v>2</v>
      </c>
      <c r="C66" s="35"/>
      <c r="D66" s="22">
        <f t="shared" si="29"/>
        <v>0</v>
      </c>
      <c r="E66" s="22">
        <f t="shared" si="30"/>
        <v>0</v>
      </c>
      <c r="F66" s="22">
        <f t="shared" si="31"/>
        <v>0</v>
      </c>
      <c r="G66" s="22">
        <f t="shared" si="32"/>
        <v>0</v>
      </c>
      <c r="H66" s="22">
        <f t="shared" si="33"/>
        <v>0</v>
      </c>
      <c r="I66" s="22">
        <f t="shared" si="34"/>
        <v>0</v>
      </c>
      <c r="J66" s="35"/>
      <c r="K66" s="22">
        <f>SUM(J67:J74, I63:I66)</f>
        <v>0</v>
      </c>
    </row>
    <row r="67" spans="1:13" x14ac:dyDescent="0.3">
      <c r="B67">
        <v>3</v>
      </c>
      <c r="C67" s="35"/>
      <c r="D67" s="22">
        <f t="shared" si="29"/>
        <v>0</v>
      </c>
      <c r="E67" s="22">
        <f t="shared" si="30"/>
        <v>0</v>
      </c>
      <c r="F67" s="22">
        <f t="shared" si="31"/>
        <v>0</v>
      </c>
      <c r="G67" s="22">
        <f t="shared" si="32"/>
        <v>0</v>
      </c>
      <c r="H67" s="22">
        <f t="shared" si="33"/>
        <v>0</v>
      </c>
      <c r="I67" s="22">
        <f t="shared" si="34"/>
        <v>0</v>
      </c>
      <c r="J67" s="35"/>
      <c r="K67" s="22">
        <f>SUM(J68:J74, I63:I67)</f>
        <v>0</v>
      </c>
    </row>
    <row r="68" spans="1:13" x14ac:dyDescent="0.3">
      <c r="B68">
        <v>4</v>
      </c>
      <c r="C68" s="35"/>
      <c r="D68" s="22">
        <f t="shared" si="29"/>
        <v>0</v>
      </c>
      <c r="E68" s="22">
        <f t="shared" si="30"/>
        <v>0</v>
      </c>
      <c r="F68" s="22">
        <f t="shared" si="31"/>
        <v>0</v>
      </c>
      <c r="G68" s="22">
        <f t="shared" si="32"/>
        <v>0</v>
      </c>
      <c r="H68" s="22">
        <f t="shared" si="33"/>
        <v>0</v>
      </c>
      <c r="I68" s="22">
        <f t="shared" si="34"/>
        <v>0</v>
      </c>
      <c r="J68" s="35"/>
      <c r="K68" s="22">
        <f>SUM(J69:J74, I63:I68)</f>
        <v>0</v>
      </c>
    </row>
    <row r="69" spans="1:13" x14ac:dyDescent="0.3">
      <c r="B69">
        <v>5</v>
      </c>
      <c r="C69" s="35"/>
      <c r="D69" s="22">
        <f t="shared" si="29"/>
        <v>0</v>
      </c>
      <c r="E69" s="22">
        <f t="shared" si="30"/>
        <v>0</v>
      </c>
      <c r="F69" s="22">
        <f t="shared" si="31"/>
        <v>0</v>
      </c>
      <c r="G69" s="22">
        <f t="shared" si="32"/>
        <v>0</v>
      </c>
      <c r="H69" s="22">
        <f t="shared" si="33"/>
        <v>0</v>
      </c>
      <c r="I69" s="22">
        <f t="shared" si="34"/>
        <v>0</v>
      </c>
      <c r="J69" s="35"/>
      <c r="K69" s="22">
        <f>SUM(J70:J74, I63:I69)</f>
        <v>0</v>
      </c>
    </row>
    <row r="70" spans="1:13" x14ac:dyDescent="0.3">
      <c r="B70">
        <v>6</v>
      </c>
      <c r="C70" s="35"/>
      <c r="D70" s="22">
        <f t="shared" si="29"/>
        <v>0</v>
      </c>
      <c r="E70" s="22">
        <f t="shared" si="30"/>
        <v>0</v>
      </c>
      <c r="F70" s="22">
        <f t="shared" si="31"/>
        <v>0</v>
      </c>
      <c r="G70" s="22">
        <f t="shared" si="32"/>
        <v>0</v>
      </c>
      <c r="H70" s="22">
        <f t="shared" si="33"/>
        <v>0</v>
      </c>
      <c r="I70" s="22">
        <f t="shared" si="34"/>
        <v>0</v>
      </c>
      <c r="J70" s="35"/>
      <c r="K70" s="22">
        <f>SUM(J71:J74, I63:I70)</f>
        <v>0</v>
      </c>
    </row>
    <row r="71" spans="1:13" x14ac:dyDescent="0.3">
      <c r="B71">
        <v>7</v>
      </c>
      <c r="C71" s="35"/>
      <c r="D71" s="22">
        <f t="shared" si="29"/>
        <v>0</v>
      </c>
      <c r="E71" s="22">
        <f t="shared" si="30"/>
        <v>0</v>
      </c>
      <c r="F71" s="22">
        <f t="shared" si="31"/>
        <v>0</v>
      </c>
      <c r="G71" s="22">
        <f t="shared" si="32"/>
        <v>0</v>
      </c>
      <c r="H71" s="22">
        <f t="shared" si="33"/>
        <v>0</v>
      </c>
      <c r="I71" s="22">
        <f t="shared" si="34"/>
        <v>0</v>
      </c>
      <c r="J71" s="35"/>
      <c r="K71" s="22">
        <f>SUM(J72:J74, I63:I71)</f>
        <v>0</v>
      </c>
    </row>
    <row r="72" spans="1:13" x14ac:dyDescent="0.3">
      <c r="B72">
        <v>8</v>
      </c>
      <c r="C72" s="35"/>
      <c r="D72" s="22">
        <f t="shared" si="29"/>
        <v>0</v>
      </c>
      <c r="E72" s="22">
        <f t="shared" si="30"/>
        <v>0</v>
      </c>
      <c r="F72" s="22">
        <f t="shared" si="31"/>
        <v>0</v>
      </c>
      <c r="G72" s="22">
        <f t="shared" si="32"/>
        <v>0</v>
      </c>
      <c r="H72" s="22">
        <f t="shared" si="33"/>
        <v>0</v>
      </c>
      <c r="I72" s="22">
        <f t="shared" si="34"/>
        <v>0</v>
      </c>
      <c r="J72" s="35"/>
      <c r="K72" s="22">
        <f>SUM(J73:J74, I63:I72)</f>
        <v>0</v>
      </c>
    </row>
    <row r="73" spans="1:13" x14ac:dyDescent="0.3">
      <c r="B73">
        <v>9</v>
      </c>
      <c r="C73" s="35"/>
      <c r="D73" s="22">
        <f t="shared" si="29"/>
        <v>0</v>
      </c>
      <c r="E73" s="22">
        <f t="shared" si="30"/>
        <v>0</v>
      </c>
      <c r="F73" s="22">
        <f t="shared" si="31"/>
        <v>0</v>
      </c>
      <c r="G73" s="22">
        <f t="shared" si="32"/>
        <v>0</v>
      </c>
      <c r="H73" s="22">
        <f t="shared" si="33"/>
        <v>0</v>
      </c>
      <c r="I73" s="22">
        <f t="shared" si="34"/>
        <v>0</v>
      </c>
      <c r="J73" s="35"/>
      <c r="K73" s="22">
        <f>SUM(J74, I63:I73)</f>
        <v>0</v>
      </c>
    </row>
    <row r="74" spans="1:13" ht="18" customHeight="1" x14ac:dyDescent="0.3">
      <c r="B74">
        <v>10</v>
      </c>
      <c r="C74" s="35"/>
      <c r="D74" s="22">
        <f t="shared" si="29"/>
        <v>0</v>
      </c>
      <c r="E74" s="22">
        <f t="shared" si="30"/>
        <v>0</v>
      </c>
      <c r="F74" s="22">
        <f t="shared" si="31"/>
        <v>0</v>
      </c>
      <c r="G74" s="22">
        <f t="shared" si="32"/>
        <v>0</v>
      </c>
      <c r="H74" s="22">
        <f t="shared" si="33"/>
        <v>0</v>
      </c>
      <c r="I74" s="22">
        <f t="shared" si="34"/>
        <v>0</v>
      </c>
      <c r="J74" s="35"/>
      <c r="K74" s="22">
        <f>SUM(I63:I74)</f>
        <v>0</v>
      </c>
    </row>
    <row r="75" spans="1:13" x14ac:dyDescent="0.3">
      <c r="B75" t="s">
        <v>14</v>
      </c>
      <c r="C75" s="22">
        <f>SUM(C63:C74)</f>
        <v>0</v>
      </c>
      <c r="D75" s="22">
        <f t="shared" ref="D75:H75" si="35">SUM(D63:D74)</f>
        <v>0</v>
      </c>
      <c r="E75" s="22">
        <f t="shared" si="35"/>
        <v>0</v>
      </c>
      <c r="F75" s="22">
        <f t="shared" si="35"/>
        <v>0</v>
      </c>
      <c r="G75" s="22">
        <f t="shared" si="35"/>
        <v>0</v>
      </c>
      <c r="H75" s="22">
        <f t="shared" si="35"/>
        <v>0</v>
      </c>
      <c r="I75" s="22">
        <f>SUM(I63:I74)</f>
        <v>0</v>
      </c>
      <c r="J75" s="35"/>
      <c r="K75" s="22"/>
    </row>
    <row r="77" spans="1:13" ht="24" customHeight="1" thickBot="1" x14ac:dyDescent="0.5">
      <c r="A77" s="48" t="s">
        <v>36</v>
      </c>
      <c r="B77" s="48"/>
      <c r="C77" s="48"/>
      <c r="D77" s="48"/>
      <c r="E77" s="48"/>
      <c r="F77" s="48"/>
      <c r="G77" s="48"/>
      <c r="H77" s="48"/>
      <c r="I77" s="48"/>
      <c r="J77" s="48"/>
      <c r="K77" s="48"/>
      <c r="L77" s="48"/>
      <c r="M77" s="48"/>
    </row>
    <row r="78" spans="1:13" ht="15.6" x14ac:dyDescent="0.3">
      <c r="A78" s="2" t="s">
        <v>17</v>
      </c>
      <c r="B78" s="3" t="s">
        <v>18</v>
      </c>
      <c r="C78" s="3" t="s">
        <v>19</v>
      </c>
      <c r="D78" s="3" t="s">
        <v>20</v>
      </c>
      <c r="E78" s="3" t="s">
        <v>21</v>
      </c>
      <c r="F78" s="4" t="s">
        <v>22</v>
      </c>
      <c r="G78" s="51" t="s">
        <v>24</v>
      </c>
      <c r="H78" s="52"/>
      <c r="I78" s="52"/>
      <c r="J78" s="52"/>
      <c r="K78" s="52"/>
      <c r="L78" s="52"/>
      <c r="M78" s="52"/>
    </row>
    <row r="79" spans="1:13" ht="29.4" thickBot="1" x14ac:dyDescent="0.35">
      <c r="A79" s="5" t="s">
        <v>23</v>
      </c>
      <c r="B79" s="6">
        <v>0.13</v>
      </c>
      <c r="C79" s="6">
        <v>5.5E-2</v>
      </c>
      <c r="D79" s="6">
        <v>1.0999999999999999E-2</v>
      </c>
      <c r="E79" s="6">
        <v>3.2000000000000001E-2</v>
      </c>
      <c r="F79" s="7">
        <v>0.04</v>
      </c>
      <c r="G79" s="51" t="s">
        <v>42</v>
      </c>
      <c r="H79" s="52"/>
      <c r="I79" s="52"/>
      <c r="J79" s="52"/>
      <c r="K79" s="52"/>
      <c r="L79" s="52"/>
      <c r="M79" s="52"/>
    </row>
    <row r="80" spans="1:13" ht="68.25" customHeight="1" x14ac:dyDescent="0.3">
      <c r="A80" s="1" t="s">
        <v>0</v>
      </c>
      <c r="B80" s="1" t="s">
        <v>1</v>
      </c>
      <c r="C80" s="1" t="s">
        <v>16</v>
      </c>
      <c r="D80" s="1" t="s">
        <v>28</v>
      </c>
      <c r="E80" s="1" t="s">
        <v>27</v>
      </c>
      <c r="F80" s="1" t="s">
        <v>29</v>
      </c>
      <c r="G80" s="1" t="s">
        <v>30</v>
      </c>
      <c r="H80" s="1" t="s">
        <v>31</v>
      </c>
      <c r="I80" s="1" t="s">
        <v>7</v>
      </c>
      <c r="J80" s="1" t="s">
        <v>9</v>
      </c>
      <c r="K80" s="1" t="s">
        <v>8</v>
      </c>
      <c r="L80" s="1"/>
      <c r="M80" s="1"/>
    </row>
    <row r="81" spans="1:13" x14ac:dyDescent="0.3">
      <c r="B81">
        <v>11</v>
      </c>
      <c r="C81" s="35"/>
      <c r="D81" s="22">
        <f>(0.13*C81)/2000</f>
        <v>0</v>
      </c>
      <c r="E81" s="22">
        <f>(0.055*C81)/2000</f>
        <v>0</v>
      </c>
      <c r="F81" s="22">
        <f>(0.011*C81)/2000</f>
        <v>0</v>
      </c>
      <c r="G81" s="22">
        <f>(0.032*C81)/2000</f>
        <v>0</v>
      </c>
      <c r="H81" s="22">
        <f>(0.04*C81)/2000</f>
        <v>0</v>
      </c>
      <c r="I81" s="22">
        <f>SUM(D81:H81)</f>
        <v>0</v>
      </c>
      <c r="J81" s="35"/>
      <c r="K81" s="22">
        <f>SUM(J82:J92, I81)</f>
        <v>0</v>
      </c>
    </row>
    <row r="82" spans="1:13" x14ac:dyDescent="0.3">
      <c r="B82">
        <v>12</v>
      </c>
      <c r="C82" s="35"/>
      <c r="D82" s="22">
        <f t="shared" ref="D82:D92" si="36">(0.13*C82)/2000</f>
        <v>0</v>
      </c>
      <c r="E82" s="22">
        <f t="shared" ref="E82:E92" si="37">(0.055*C82)/2000</f>
        <v>0</v>
      </c>
      <c r="F82" s="22">
        <f t="shared" ref="F82:F92" si="38">(0.011*C82)/2000</f>
        <v>0</v>
      </c>
      <c r="G82" s="22">
        <f t="shared" ref="G82:G92" si="39">(0.032*C82)/2000</f>
        <v>0</v>
      </c>
      <c r="H82" s="22">
        <f t="shared" ref="H82:H92" si="40">(0.04*C82)/2000</f>
        <v>0</v>
      </c>
      <c r="I82" s="22">
        <f t="shared" ref="I82:I92" si="41">SUM(D82:H82)</f>
        <v>0</v>
      </c>
      <c r="J82" s="35"/>
      <c r="K82" s="22">
        <f>SUM(J83:J92, I81:I82)</f>
        <v>0</v>
      </c>
    </row>
    <row r="83" spans="1:13" x14ac:dyDescent="0.3">
      <c r="B83">
        <v>1</v>
      </c>
      <c r="C83" s="35"/>
      <c r="D83" s="22">
        <f t="shared" si="36"/>
        <v>0</v>
      </c>
      <c r="E83" s="22">
        <f t="shared" si="37"/>
        <v>0</v>
      </c>
      <c r="F83" s="22">
        <f t="shared" si="38"/>
        <v>0</v>
      </c>
      <c r="G83" s="22">
        <f t="shared" si="39"/>
        <v>0</v>
      </c>
      <c r="H83" s="22">
        <f t="shared" si="40"/>
        <v>0</v>
      </c>
      <c r="I83" s="22">
        <f t="shared" si="41"/>
        <v>0</v>
      </c>
      <c r="J83" s="35"/>
      <c r="K83" s="22">
        <f>SUM(J84:J92, I81:I83)</f>
        <v>0</v>
      </c>
    </row>
    <row r="84" spans="1:13" x14ac:dyDescent="0.3">
      <c r="B84">
        <v>2</v>
      </c>
      <c r="C84" s="35"/>
      <c r="D84" s="22">
        <f t="shared" si="36"/>
        <v>0</v>
      </c>
      <c r="E84" s="22">
        <f t="shared" si="37"/>
        <v>0</v>
      </c>
      <c r="F84" s="22">
        <f t="shared" si="38"/>
        <v>0</v>
      </c>
      <c r="G84" s="22">
        <f t="shared" si="39"/>
        <v>0</v>
      </c>
      <c r="H84" s="22">
        <f t="shared" si="40"/>
        <v>0</v>
      </c>
      <c r="I84" s="22">
        <f t="shared" si="41"/>
        <v>0</v>
      </c>
      <c r="J84" s="35"/>
      <c r="K84" s="22">
        <f>SUM(J85:J92, I81:I84)</f>
        <v>0</v>
      </c>
    </row>
    <row r="85" spans="1:13" x14ac:dyDescent="0.3">
      <c r="B85">
        <v>3</v>
      </c>
      <c r="C85" s="35"/>
      <c r="D85" s="22">
        <f t="shared" si="36"/>
        <v>0</v>
      </c>
      <c r="E85" s="22">
        <f t="shared" si="37"/>
        <v>0</v>
      </c>
      <c r="F85" s="22">
        <f t="shared" si="38"/>
        <v>0</v>
      </c>
      <c r="G85" s="22">
        <f t="shared" si="39"/>
        <v>0</v>
      </c>
      <c r="H85" s="22">
        <f t="shared" si="40"/>
        <v>0</v>
      </c>
      <c r="I85" s="22">
        <f t="shared" si="41"/>
        <v>0</v>
      </c>
      <c r="J85" s="35"/>
      <c r="K85" s="22">
        <f>SUM(J86:J92, I81:I85)</f>
        <v>0</v>
      </c>
    </row>
    <row r="86" spans="1:13" x14ac:dyDescent="0.3">
      <c r="B86">
        <v>4</v>
      </c>
      <c r="C86" s="35"/>
      <c r="D86" s="22">
        <f t="shared" si="36"/>
        <v>0</v>
      </c>
      <c r="E86" s="22">
        <f t="shared" si="37"/>
        <v>0</v>
      </c>
      <c r="F86" s="22">
        <f t="shared" si="38"/>
        <v>0</v>
      </c>
      <c r="G86" s="22">
        <f t="shared" si="39"/>
        <v>0</v>
      </c>
      <c r="H86" s="22">
        <f t="shared" si="40"/>
        <v>0</v>
      </c>
      <c r="I86" s="22">
        <f t="shared" si="41"/>
        <v>0</v>
      </c>
      <c r="J86" s="35"/>
      <c r="K86" s="22">
        <f>SUM(J87:J92, I81:I86)</f>
        <v>0</v>
      </c>
    </row>
    <row r="87" spans="1:13" x14ac:dyDescent="0.3">
      <c r="B87">
        <v>5</v>
      </c>
      <c r="C87" s="35"/>
      <c r="D87" s="22">
        <f t="shared" si="36"/>
        <v>0</v>
      </c>
      <c r="E87" s="22">
        <f t="shared" si="37"/>
        <v>0</v>
      </c>
      <c r="F87" s="22">
        <f t="shared" si="38"/>
        <v>0</v>
      </c>
      <c r="G87" s="22">
        <f t="shared" si="39"/>
        <v>0</v>
      </c>
      <c r="H87" s="22">
        <f t="shared" si="40"/>
        <v>0</v>
      </c>
      <c r="I87" s="22">
        <f t="shared" si="41"/>
        <v>0</v>
      </c>
      <c r="J87" s="35"/>
      <c r="K87" s="22">
        <f>SUM(J88:J92, I81:I87)</f>
        <v>0</v>
      </c>
    </row>
    <row r="88" spans="1:13" x14ac:dyDescent="0.3">
      <c r="B88">
        <v>6</v>
      </c>
      <c r="C88" s="35"/>
      <c r="D88" s="22">
        <f t="shared" si="36"/>
        <v>0</v>
      </c>
      <c r="E88" s="22">
        <f t="shared" si="37"/>
        <v>0</v>
      </c>
      <c r="F88" s="22">
        <f t="shared" si="38"/>
        <v>0</v>
      </c>
      <c r="G88" s="22">
        <f t="shared" si="39"/>
        <v>0</v>
      </c>
      <c r="H88" s="22">
        <f t="shared" si="40"/>
        <v>0</v>
      </c>
      <c r="I88" s="22">
        <f t="shared" si="41"/>
        <v>0</v>
      </c>
      <c r="J88" s="35"/>
      <c r="K88" s="22">
        <f>SUM(J89:J92, I81:I88)</f>
        <v>0</v>
      </c>
    </row>
    <row r="89" spans="1:13" x14ac:dyDescent="0.3">
      <c r="B89">
        <v>7</v>
      </c>
      <c r="C89" s="35"/>
      <c r="D89" s="22">
        <f t="shared" si="36"/>
        <v>0</v>
      </c>
      <c r="E89" s="22">
        <f t="shared" si="37"/>
        <v>0</v>
      </c>
      <c r="F89" s="22">
        <f t="shared" si="38"/>
        <v>0</v>
      </c>
      <c r="G89" s="22">
        <f t="shared" si="39"/>
        <v>0</v>
      </c>
      <c r="H89" s="22">
        <f t="shared" si="40"/>
        <v>0</v>
      </c>
      <c r="I89" s="22">
        <f t="shared" si="41"/>
        <v>0</v>
      </c>
      <c r="J89" s="35"/>
      <c r="K89" s="22">
        <f>SUM(J90:J92, I81:I89)</f>
        <v>0</v>
      </c>
    </row>
    <row r="90" spans="1:13" x14ac:dyDescent="0.3">
      <c r="B90">
        <v>8</v>
      </c>
      <c r="C90" s="35"/>
      <c r="D90" s="22">
        <f t="shared" si="36"/>
        <v>0</v>
      </c>
      <c r="E90" s="22">
        <f t="shared" si="37"/>
        <v>0</v>
      </c>
      <c r="F90" s="22">
        <f t="shared" si="38"/>
        <v>0</v>
      </c>
      <c r="G90" s="22">
        <f t="shared" si="39"/>
        <v>0</v>
      </c>
      <c r="H90" s="22">
        <f t="shared" si="40"/>
        <v>0</v>
      </c>
      <c r="I90" s="22">
        <f t="shared" si="41"/>
        <v>0</v>
      </c>
      <c r="J90" s="35"/>
      <c r="K90" s="22">
        <f>SUM(J91:J92, I81:I90)</f>
        <v>0</v>
      </c>
    </row>
    <row r="91" spans="1:13" x14ac:dyDescent="0.3">
      <c r="B91">
        <v>9</v>
      </c>
      <c r="C91" s="35"/>
      <c r="D91" s="22">
        <f t="shared" si="36"/>
        <v>0</v>
      </c>
      <c r="E91" s="22">
        <f t="shared" si="37"/>
        <v>0</v>
      </c>
      <c r="F91" s="22">
        <f t="shared" si="38"/>
        <v>0</v>
      </c>
      <c r="G91" s="22">
        <f t="shared" si="39"/>
        <v>0</v>
      </c>
      <c r="H91" s="22">
        <f t="shared" si="40"/>
        <v>0</v>
      </c>
      <c r="I91" s="22">
        <f t="shared" si="41"/>
        <v>0</v>
      </c>
      <c r="J91" s="35"/>
      <c r="K91" s="22">
        <f>SUM(J92, I81:I91)</f>
        <v>0</v>
      </c>
    </row>
    <row r="92" spans="1:13" x14ac:dyDescent="0.3">
      <c r="B92">
        <v>10</v>
      </c>
      <c r="C92" s="35"/>
      <c r="D92" s="22">
        <f t="shared" si="36"/>
        <v>0</v>
      </c>
      <c r="E92" s="22">
        <f t="shared" si="37"/>
        <v>0</v>
      </c>
      <c r="F92" s="22">
        <f t="shared" si="38"/>
        <v>0</v>
      </c>
      <c r="G92" s="22">
        <f t="shared" si="39"/>
        <v>0</v>
      </c>
      <c r="H92" s="22">
        <f t="shared" si="40"/>
        <v>0</v>
      </c>
      <c r="I92" s="22">
        <f t="shared" si="41"/>
        <v>0</v>
      </c>
      <c r="J92" s="35"/>
      <c r="K92" s="22">
        <f>SUM(I81:I92)</f>
        <v>0</v>
      </c>
    </row>
    <row r="93" spans="1:13" x14ac:dyDescent="0.3">
      <c r="B93" t="s">
        <v>14</v>
      </c>
      <c r="C93" s="22">
        <f>SUM(C81:C92)</f>
        <v>0</v>
      </c>
      <c r="D93" s="22">
        <f t="shared" ref="D93:I93" si="42">SUM(D81:D92)</f>
        <v>0</v>
      </c>
      <c r="E93" s="22">
        <f t="shared" si="42"/>
        <v>0</v>
      </c>
      <c r="F93" s="22">
        <f t="shared" si="42"/>
        <v>0</v>
      </c>
      <c r="G93" s="22">
        <f t="shared" si="42"/>
        <v>0</v>
      </c>
      <c r="H93" s="22">
        <f t="shared" si="42"/>
        <v>0</v>
      </c>
      <c r="I93" s="22">
        <f t="shared" si="42"/>
        <v>0</v>
      </c>
      <c r="J93" s="22"/>
      <c r="K93" s="22"/>
    </row>
    <row r="96" spans="1:13" x14ac:dyDescent="0.3">
      <c r="A96" s="64" t="s">
        <v>68</v>
      </c>
      <c r="B96" s="64"/>
      <c r="C96" s="64"/>
      <c r="D96" s="64"/>
      <c r="E96" s="64"/>
      <c r="F96" s="64"/>
      <c r="G96" s="64"/>
      <c r="H96" s="64"/>
      <c r="I96" s="64"/>
      <c r="J96" s="64"/>
      <c r="K96" s="64"/>
      <c r="L96" s="64"/>
      <c r="M96" s="64"/>
    </row>
    <row r="97" spans="1:13" x14ac:dyDescent="0.3">
      <c r="A97" s="64"/>
      <c r="B97" s="64"/>
      <c r="C97" s="64"/>
      <c r="D97" s="64"/>
      <c r="E97" s="64"/>
      <c r="F97" s="64"/>
      <c r="G97" s="64"/>
      <c r="H97" s="64"/>
      <c r="I97" s="64"/>
      <c r="J97" s="64"/>
      <c r="K97" s="64"/>
      <c r="L97" s="64"/>
      <c r="M97" s="64"/>
    </row>
    <row r="98" spans="1:13" ht="15" thickBot="1" x14ac:dyDescent="0.35"/>
    <row r="99" spans="1:13" s="1" customFormat="1" ht="43.2" x14ac:dyDescent="0.3">
      <c r="A99" s="9" t="s">
        <v>37</v>
      </c>
      <c r="B99" s="10" t="s">
        <v>18</v>
      </c>
      <c r="C99" s="10" t="s">
        <v>25</v>
      </c>
      <c r="D99" s="10" t="s">
        <v>26</v>
      </c>
      <c r="E99" s="10" t="s">
        <v>21</v>
      </c>
      <c r="F99" s="11" t="s">
        <v>22</v>
      </c>
      <c r="G99" s="63" t="s">
        <v>53</v>
      </c>
      <c r="H99" s="50"/>
      <c r="I99" s="50"/>
      <c r="J99" s="50"/>
      <c r="K99" s="50"/>
      <c r="L99" s="50"/>
      <c r="M99" s="50"/>
    </row>
    <row r="100" spans="1:13" s="1" customFormat="1" ht="28.8" x14ac:dyDescent="0.3">
      <c r="A100" s="12" t="s">
        <v>38</v>
      </c>
      <c r="B100" s="13">
        <v>5.4999999999999997E-3</v>
      </c>
      <c r="C100" s="13">
        <v>2.4E-2</v>
      </c>
      <c r="D100" s="14">
        <v>1.2E-5</v>
      </c>
      <c r="E100" s="14">
        <v>7.0500000000000001E-4</v>
      </c>
      <c r="F100" s="15">
        <v>6.9999999999999999E-4</v>
      </c>
      <c r="G100" s="49" t="s">
        <v>40</v>
      </c>
      <c r="H100" s="50"/>
      <c r="I100" s="50"/>
      <c r="J100" s="50"/>
      <c r="K100" s="50"/>
      <c r="L100" s="50"/>
      <c r="M100" s="50"/>
    </row>
    <row r="101" spans="1:13" s="1" customFormat="1" ht="29.4" thickBot="1" x14ac:dyDescent="0.35">
      <c r="A101" s="8" t="s">
        <v>39</v>
      </c>
      <c r="B101" s="16">
        <v>6.6800000000000002E-3</v>
      </c>
      <c r="C101" s="17">
        <v>3.1E-2</v>
      </c>
      <c r="D101" s="18">
        <v>1.2E-5</v>
      </c>
      <c r="E101" s="19">
        <v>2.4700000000000001E-5</v>
      </c>
      <c r="F101" s="20">
        <v>2.2000000000000001E-3</v>
      </c>
      <c r="G101" s="49" t="s">
        <v>41</v>
      </c>
      <c r="H101" s="50"/>
      <c r="I101" s="50"/>
      <c r="J101" s="50"/>
      <c r="K101" s="50"/>
      <c r="L101" s="50"/>
      <c r="M101" s="50"/>
    </row>
    <row r="103" spans="1:13" x14ac:dyDescent="0.3">
      <c r="A103" s="46" t="s">
        <v>49</v>
      </c>
      <c r="B103" s="46"/>
      <c r="C103" s="46"/>
      <c r="D103" s="46"/>
      <c r="E103" s="46"/>
      <c r="F103" s="46"/>
      <c r="G103" s="46"/>
      <c r="H103" s="46"/>
      <c r="I103" s="46"/>
      <c r="J103" s="46"/>
      <c r="K103" s="46"/>
      <c r="L103" s="46"/>
      <c r="M103" s="46"/>
    </row>
    <row r="104" spans="1:13" x14ac:dyDescent="0.3">
      <c r="A104" s="46"/>
      <c r="B104" s="46"/>
      <c r="C104" s="46"/>
      <c r="D104" s="46"/>
      <c r="E104" s="46"/>
      <c r="F104" s="46"/>
      <c r="G104" s="46"/>
      <c r="H104" s="46"/>
      <c r="I104" s="46"/>
      <c r="J104" s="46"/>
      <c r="K104" s="46"/>
      <c r="L104" s="46"/>
      <c r="M104" s="46"/>
    </row>
    <row r="105" spans="1:13" x14ac:dyDescent="0.3">
      <c r="A105" s="21"/>
      <c r="B105" s="21"/>
      <c r="C105" s="21"/>
      <c r="D105" s="21"/>
      <c r="E105" s="21"/>
      <c r="F105" s="21"/>
      <c r="G105" s="21"/>
      <c r="H105" s="21"/>
      <c r="I105" s="21"/>
      <c r="J105" s="21"/>
      <c r="K105" s="21"/>
      <c r="L105" s="21"/>
      <c r="M105" s="21"/>
    </row>
    <row r="106" spans="1:13" x14ac:dyDescent="0.3">
      <c r="A106" s="47" t="s">
        <v>45</v>
      </c>
      <c r="B106" s="47"/>
      <c r="C106" s="47"/>
      <c r="D106" s="47"/>
      <c r="E106" s="47"/>
      <c r="F106" s="47"/>
      <c r="G106" s="47"/>
      <c r="H106" s="47"/>
      <c r="I106" s="47"/>
      <c r="J106" s="47"/>
      <c r="K106" s="47"/>
      <c r="L106" s="47"/>
      <c r="M106" s="47"/>
    </row>
    <row r="107" spans="1:13" ht="63.6" customHeight="1" x14ac:dyDescent="0.3">
      <c r="A107" s="1" t="s">
        <v>0</v>
      </c>
      <c r="B107" s="1" t="s">
        <v>1</v>
      </c>
      <c r="C107" s="1" t="s">
        <v>44</v>
      </c>
      <c r="D107" s="1" t="s">
        <v>51</v>
      </c>
      <c r="E107" s="1" t="s">
        <v>28</v>
      </c>
      <c r="F107" s="1" t="s">
        <v>27</v>
      </c>
      <c r="G107" s="1" t="s">
        <v>29</v>
      </c>
      <c r="H107" s="1" t="s">
        <v>30</v>
      </c>
      <c r="I107" s="1" t="s">
        <v>31</v>
      </c>
      <c r="J107" s="1" t="s">
        <v>7</v>
      </c>
      <c r="K107" s="1" t="s">
        <v>9</v>
      </c>
      <c r="L107" s="1" t="s">
        <v>8</v>
      </c>
    </row>
    <row r="108" spans="1:13" x14ac:dyDescent="0.3">
      <c r="B108">
        <v>11</v>
      </c>
      <c r="C108" s="35"/>
      <c r="D108" s="35"/>
      <c r="E108" s="22">
        <f>(0.0055*C108*D108)/2000</f>
        <v>0</v>
      </c>
      <c r="F108" s="22">
        <f>(0.024*C108*D108)/2000</f>
        <v>0</v>
      </c>
      <c r="G108" s="22">
        <f>(0.000012*C108*D108)/2000</f>
        <v>0</v>
      </c>
      <c r="H108" s="22">
        <f>(0.000705*C108*D108)/2000</f>
        <v>0</v>
      </c>
      <c r="I108" s="22">
        <f>(0.0007*C108*D108)/2000</f>
        <v>0</v>
      </c>
      <c r="J108" s="22">
        <f>SUM(E108:I108)</f>
        <v>0</v>
      </c>
      <c r="K108" s="35"/>
      <c r="L108" s="22">
        <f>SUM(K109:K119, J108)</f>
        <v>0</v>
      </c>
    </row>
    <row r="109" spans="1:13" x14ac:dyDescent="0.3">
      <c r="B109">
        <v>12</v>
      </c>
      <c r="C109" s="35"/>
      <c r="D109" s="35"/>
      <c r="E109" s="22">
        <f t="shared" ref="E109:E119" si="43">(0.0055*C109*D109)/2000</f>
        <v>0</v>
      </c>
      <c r="F109" s="22">
        <f t="shared" ref="F109:F119" si="44">(0.024*C109*D109)/2000</f>
        <v>0</v>
      </c>
      <c r="G109" s="22">
        <f t="shared" ref="G109:G119" si="45">(0.000012*C109*D109)/2000</f>
        <v>0</v>
      </c>
      <c r="H109" s="22">
        <f t="shared" ref="H109:H119" si="46">(0.000705*C109*D109)/2000</f>
        <v>0</v>
      </c>
      <c r="I109" s="22">
        <f t="shared" ref="I109:I119" si="47">(0.0007*C109*D109)/2000</f>
        <v>0</v>
      </c>
      <c r="J109" s="22">
        <f t="shared" ref="J109:J119" si="48">SUM(E109:I109)</f>
        <v>0</v>
      </c>
      <c r="K109" s="35"/>
      <c r="L109" s="22">
        <f>SUM(K110:K119, J108:J109)</f>
        <v>0</v>
      </c>
    </row>
    <row r="110" spans="1:13" x14ac:dyDescent="0.3">
      <c r="B110">
        <v>1</v>
      </c>
      <c r="C110" s="35"/>
      <c r="D110" s="35"/>
      <c r="E110" s="22">
        <f t="shared" si="43"/>
        <v>0</v>
      </c>
      <c r="F110" s="22">
        <f t="shared" si="44"/>
        <v>0</v>
      </c>
      <c r="G110" s="22">
        <f t="shared" si="45"/>
        <v>0</v>
      </c>
      <c r="H110" s="22">
        <f t="shared" si="46"/>
        <v>0</v>
      </c>
      <c r="I110" s="22">
        <f t="shared" si="47"/>
        <v>0</v>
      </c>
      <c r="J110" s="22">
        <f t="shared" si="48"/>
        <v>0</v>
      </c>
      <c r="K110" s="35"/>
      <c r="L110" s="22">
        <f>SUM(K111:K119, J108:J110)</f>
        <v>0</v>
      </c>
    </row>
    <row r="111" spans="1:13" x14ac:dyDescent="0.3">
      <c r="B111">
        <v>2</v>
      </c>
      <c r="C111" s="35"/>
      <c r="D111" s="35"/>
      <c r="E111" s="22">
        <f>(0.0055*C111*D111)/2000</f>
        <v>0</v>
      </c>
      <c r="F111" s="22">
        <f t="shared" si="44"/>
        <v>0</v>
      </c>
      <c r="G111" s="22">
        <f t="shared" si="45"/>
        <v>0</v>
      </c>
      <c r="H111" s="22">
        <f t="shared" si="46"/>
        <v>0</v>
      </c>
      <c r="I111" s="22">
        <f t="shared" si="47"/>
        <v>0</v>
      </c>
      <c r="J111" s="22">
        <f t="shared" si="48"/>
        <v>0</v>
      </c>
      <c r="K111" s="35"/>
      <c r="L111" s="22">
        <f>SUM(K112:K119, J108:J111)</f>
        <v>0</v>
      </c>
    </row>
    <row r="112" spans="1:13" x14ac:dyDescent="0.3">
      <c r="B112">
        <v>3</v>
      </c>
      <c r="C112" s="35"/>
      <c r="D112" s="35"/>
      <c r="E112" s="22">
        <f t="shared" si="43"/>
        <v>0</v>
      </c>
      <c r="F112" s="22">
        <f t="shared" si="44"/>
        <v>0</v>
      </c>
      <c r="G112" s="22">
        <f t="shared" si="45"/>
        <v>0</v>
      </c>
      <c r="H112" s="22">
        <f t="shared" si="46"/>
        <v>0</v>
      </c>
      <c r="I112" s="22">
        <f t="shared" si="47"/>
        <v>0</v>
      </c>
      <c r="J112" s="22">
        <f t="shared" si="48"/>
        <v>0</v>
      </c>
      <c r="K112" s="35"/>
      <c r="L112" s="22">
        <f>SUM(K113:K119, J108:J112)</f>
        <v>0</v>
      </c>
    </row>
    <row r="113" spans="1:12" x14ac:dyDescent="0.3">
      <c r="B113">
        <v>4</v>
      </c>
      <c r="C113" s="35"/>
      <c r="D113" s="35"/>
      <c r="E113" s="22">
        <f t="shared" si="43"/>
        <v>0</v>
      </c>
      <c r="F113" s="22">
        <f t="shared" si="44"/>
        <v>0</v>
      </c>
      <c r="G113" s="22">
        <f t="shared" si="45"/>
        <v>0</v>
      </c>
      <c r="H113" s="22">
        <f t="shared" si="46"/>
        <v>0</v>
      </c>
      <c r="I113" s="22">
        <f t="shared" si="47"/>
        <v>0</v>
      </c>
      <c r="J113" s="22">
        <f t="shared" si="48"/>
        <v>0</v>
      </c>
      <c r="K113" s="35"/>
      <c r="L113" s="22">
        <f>SUM(K114:K119, J108:J113)</f>
        <v>0</v>
      </c>
    </row>
    <row r="114" spans="1:12" x14ac:dyDescent="0.3">
      <c r="B114">
        <v>5</v>
      </c>
      <c r="C114" s="35"/>
      <c r="D114" s="35"/>
      <c r="E114" s="22">
        <f t="shared" si="43"/>
        <v>0</v>
      </c>
      <c r="F114" s="22">
        <f t="shared" si="44"/>
        <v>0</v>
      </c>
      <c r="G114" s="22">
        <f t="shared" si="45"/>
        <v>0</v>
      </c>
      <c r="H114" s="22">
        <f t="shared" si="46"/>
        <v>0</v>
      </c>
      <c r="I114" s="22">
        <f t="shared" si="47"/>
        <v>0</v>
      </c>
      <c r="J114" s="22">
        <f t="shared" si="48"/>
        <v>0</v>
      </c>
      <c r="K114" s="35"/>
      <c r="L114" s="22">
        <f>SUM(K115:K119, J108:J114)</f>
        <v>0</v>
      </c>
    </row>
    <row r="115" spans="1:12" x14ac:dyDescent="0.3">
      <c r="B115">
        <v>6</v>
      </c>
      <c r="C115" s="35"/>
      <c r="D115" s="35"/>
      <c r="E115" s="22">
        <f t="shared" si="43"/>
        <v>0</v>
      </c>
      <c r="F115" s="22">
        <f t="shared" si="44"/>
        <v>0</v>
      </c>
      <c r="G115" s="22">
        <f t="shared" si="45"/>
        <v>0</v>
      </c>
      <c r="H115" s="22">
        <f t="shared" si="46"/>
        <v>0</v>
      </c>
      <c r="I115" s="22">
        <f t="shared" si="47"/>
        <v>0</v>
      </c>
      <c r="J115" s="22">
        <f t="shared" si="48"/>
        <v>0</v>
      </c>
      <c r="K115" s="35"/>
      <c r="L115" s="22">
        <f>SUM(K116:K119, J108:J115)</f>
        <v>0</v>
      </c>
    </row>
    <row r="116" spans="1:12" x14ac:dyDescent="0.3">
      <c r="B116">
        <v>7</v>
      </c>
      <c r="C116" s="35"/>
      <c r="D116" s="35"/>
      <c r="E116" s="22">
        <f t="shared" si="43"/>
        <v>0</v>
      </c>
      <c r="F116" s="22">
        <f t="shared" si="44"/>
        <v>0</v>
      </c>
      <c r="G116" s="22">
        <f t="shared" si="45"/>
        <v>0</v>
      </c>
      <c r="H116" s="22">
        <f t="shared" si="46"/>
        <v>0</v>
      </c>
      <c r="I116" s="22">
        <f t="shared" si="47"/>
        <v>0</v>
      </c>
      <c r="J116" s="22">
        <f t="shared" si="48"/>
        <v>0</v>
      </c>
      <c r="K116" s="35"/>
      <c r="L116" s="22">
        <f>SUM(K117:K119, J108:J116)</f>
        <v>0</v>
      </c>
    </row>
    <row r="117" spans="1:12" x14ac:dyDescent="0.3">
      <c r="B117">
        <v>8</v>
      </c>
      <c r="C117" s="35"/>
      <c r="D117" s="35"/>
      <c r="E117" s="22">
        <f t="shared" si="43"/>
        <v>0</v>
      </c>
      <c r="F117" s="22">
        <f t="shared" si="44"/>
        <v>0</v>
      </c>
      <c r="G117" s="22">
        <f t="shared" si="45"/>
        <v>0</v>
      </c>
      <c r="H117" s="22">
        <f t="shared" si="46"/>
        <v>0</v>
      </c>
      <c r="I117" s="22">
        <f t="shared" si="47"/>
        <v>0</v>
      </c>
      <c r="J117" s="22">
        <f t="shared" si="48"/>
        <v>0</v>
      </c>
      <c r="K117" s="35"/>
      <c r="L117" s="22">
        <f>SUM(K118:K119, J108:J117)</f>
        <v>0</v>
      </c>
    </row>
    <row r="118" spans="1:12" x14ac:dyDescent="0.3">
      <c r="B118">
        <v>9</v>
      </c>
      <c r="C118" s="35"/>
      <c r="D118" s="35"/>
      <c r="E118" s="22">
        <f t="shared" si="43"/>
        <v>0</v>
      </c>
      <c r="F118" s="22">
        <f t="shared" si="44"/>
        <v>0</v>
      </c>
      <c r="G118" s="22">
        <f t="shared" si="45"/>
        <v>0</v>
      </c>
      <c r="H118" s="22">
        <f t="shared" si="46"/>
        <v>0</v>
      </c>
      <c r="I118" s="22">
        <f t="shared" si="47"/>
        <v>0</v>
      </c>
      <c r="J118" s="22">
        <f t="shared" si="48"/>
        <v>0</v>
      </c>
      <c r="K118" s="35"/>
      <c r="L118" s="22">
        <f>SUM(K119, J108:J118)</f>
        <v>0</v>
      </c>
    </row>
    <row r="119" spans="1:12" x14ac:dyDescent="0.3">
      <c r="B119">
        <v>10</v>
      </c>
      <c r="C119" s="35"/>
      <c r="D119" s="35"/>
      <c r="E119" s="22">
        <f t="shared" si="43"/>
        <v>0</v>
      </c>
      <c r="F119" s="22">
        <f t="shared" si="44"/>
        <v>0</v>
      </c>
      <c r="G119" s="22">
        <f t="shared" si="45"/>
        <v>0</v>
      </c>
      <c r="H119" s="22">
        <f t="shared" si="46"/>
        <v>0</v>
      </c>
      <c r="I119" s="22">
        <f t="shared" si="47"/>
        <v>0</v>
      </c>
      <c r="J119" s="22">
        <f t="shared" si="48"/>
        <v>0</v>
      </c>
      <c r="K119" s="35"/>
      <c r="L119" s="22">
        <f>SUM(J108:J119)</f>
        <v>0</v>
      </c>
    </row>
    <row r="120" spans="1:12" x14ac:dyDescent="0.3">
      <c r="B120" t="s">
        <v>14</v>
      </c>
      <c r="C120" s="22">
        <f>SUM(C108:C119)</f>
        <v>0</v>
      </c>
      <c r="D120" s="22"/>
      <c r="E120" s="22">
        <f t="shared" ref="E120:J120" si="49">SUM(E108:E119)</f>
        <v>0</v>
      </c>
      <c r="F120" s="22">
        <f t="shared" si="49"/>
        <v>0</v>
      </c>
      <c r="G120" s="22">
        <f t="shared" si="49"/>
        <v>0</v>
      </c>
      <c r="H120" s="22">
        <f t="shared" si="49"/>
        <v>0</v>
      </c>
      <c r="I120" s="22">
        <f t="shared" si="49"/>
        <v>0</v>
      </c>
      <c r="J120" s="22">
        <f t="shared" si="49"/>
        <v>0</v>
      </c>
      <c r="K120" s="22"/>
      <c r="L120" s="22"/>
    </row>
    <row r="122" spans="1:12" ht="14.4" customHeight="1" x14ac:dyDescent="0.3">
      <c r="A122" s="47" t="s">
        <v>46</v>
      </c>
      <c r="B122" s="47"/>
      <c r="C122" s="47"/>
      <c r="D122" s="47"/>
      <c r="E122" s="47"/>
      <c r="F122" s="47"/>
      <c r="G122" s="47"/>
      <c r="H122" s="47"/>
      <c r="I122" s="47"/>
      <c r="J122" s="47"/>
      <c r="K122" s="47"/>
      <c r="L122" s="47"/>
    </row>
    <row r="123" spans="1:12" ht="72.599999999999994" customHeight="1" x14ac:dyDescent="0.3">
      <c r="A123" s="1" t="s">
        <v>0</v>
      </c>
      <c r="B123" s="1" t="s">
        <v>1</v>
      </c>
      <c r="C123" s="1" t="s">
        <v>44</v>
      </c>
      <c r="D123" s="1" t="s">
        <v>51</v>
      </c>
      <c r="E123" s="1" t="s">
        <v>28</v>
      </c>
      <c r="F123" s="1" t="s">
        <v>27</v>
      </c>
      <c r="G123" s="1" t="s">
        <v>29</v>
      </c>
      <c r="H123" s="1" t="s">
        <v>30</v>
      </c>
      <c r="I123" s="1" t="s">
        <v>31</v>
      </c>
      <c r="J123" s="1" t="s">
        <v>7</v>
      </c>
      <c r="K123" s="1" t="s">
        <v>9</v>
      </c>
      <c r="L123" s="1" t="s">
        <v>8</v>
      </c>
    </row>
    <row r="124" spans="1:12" x14ac:dyDescent="0.3">
      <c r="B124">
        <v>11</v>
      </c>
      <c r="C124" s="35"/>
      <c r="D124" s="35"/>
      <c r="E124" s="22">
        <f>(0.0055*C124*D124)/2000</f>
        <v>0</v>
      </c>
      <c r="F124" s="22">
        <f>(0.024*C124*D124)/2000</f>
        <v>0</v>
      </c>
      <c r="G124" s="22">
        <f>(0.000012*C124*D124)/2000</f>
        <v>0</v>
      </c>
      <c r="H124" s="22">
        <f>(0.000705*C124*D124)/2000</f>
        <v>0</v>
      </c>
      <c r="I124" s="22">
        <f>(0.0007*C124*D124)/2000</f>
        <v>0</v>
      </c>
      <c r="J124" s="22">
        <f>SUM(E124:I124)</f>
        <v>0</v>
      </c>
      <c r="K124" s="35"/>
      <c r="L124" s="22">
        <f>SUM(K125:K135, J124)</f>
        <v>0</v>
      </c>
    </row>
    <row r="125" spans="1:12" x14ac:dyDescent="0.3">
      <c r="B125">
        <v>12</v>
      </c>
      <c r="C125" s="35"/>
      <c r="D125" s="35"/>
      <c r="E125" s="22">
        <f t="shared" ref="E125:E126" si="50">(0.0055*C125*D125)/2000</f>
        <v>0</v>
      </c>
      <c r="F125" s="22">
        <f t="shared" ref="F125:F135" si="51">(0.024*C125*D125)/2000</f>
        <v>0</v>
      </c>
      <c r="G125" s="22">
        <f t="shared" ref="G125:G135" si="52">(0.000012*C125*D125)/2000</f>
        <v>0</v>
      </c>
      <c r="H125" s="22">
        <f t="shared" ref="H125:H135" si="53">(0.000705*C125*D125)/2000</f>
        <v>0</v>
      </c>
      <c r="I125" s="22">
        <f t="shared" ref="I125:I135" si="54">(0.0007*C125*D125)/2000</f>
        <v>0</v>
      </c>
      <c r="J125" s="22">
        <f t="shared" ref="J125:J135" si="55">SUM(E125:I125)</f>
        <v>0</v>
      </c>
      <c r="K125" s="35"/>
      <c r="L125" s="22">
        <f>SUM(K126:K135, J124:J125)</f>
        <v>0</v>
      </c>
    </row>
    <row r="126" spans="1:12" x14ac:dyDescent="0.3">
      <c r="B126">
        <v>1</v>
      </c>
      <c r="C126" s="35"/>
      <c r="D126" s="35"/>
      <c r="E126" s="22">
        <f t="shared" si="50"/>
        <v>0</v>
      </c>
      <c r="F126" s="22">
        <f t="shared" si="51"/>
        <v>0</v>
      </c>
      <c r="G126" s="22">
        <f t="shared" si="52"/>
        <v>0</v>
      </c>
      <c r="H126" s="22">
        <f t="shared" si="53"/>
        <v>0</v>
      </c>
      <c r="I126" s="22">
        <f t="shared" si="54"/>
        <v>0</v>
      </c>
      <c r="J126" s="22">
        <f t="shared" si="55"/>
        <v>0</v>
      </c>
      <c r="K126" s="35"/>
      <c r="L126" s="22">
        <f>SUM(K127:K135, J124:J126)</f>
        <v>0</v>
      </c>
    </row>
    <row r="127" spans="1:12" x14ac:dyDescent="0.3">
      <c r="B127">
        <v>2</v>
      </c>
      <c r="C127" s="35"/>
      <c r="D127" s="35"/>
      <c r="E127" s="22">
        <f>(0.0055*C127*D127)/2000</f>
        <v>0</v>
      </c>
      <c r="F127" s="22">
        <f t="shared" si="51"/>
        <v>0</v>
      </c>
      <c r="G127" s="22">
        <f t="shared" si="52"/>
        <v>0</v>
      </c>
      <c r="H127" s="22">
        <f t="shared" si="53"/>
        <v>0</v>
      </c>
      <c r="I127" s="22">
        <f t="shared" si="54"/>
        <v>0</v>
      </c>
      <c r="J127" s="22">
        <f t="shared" si="55"/>
        <v>0</v>
      </c>
      <c r="K127" s="35"/>
      <c r="L127" s="22">
        <f>SUM(K128:K135, J124:J127)</f>
        <v>0</v>
      </c>
    </row>
    <row r="128" spans="1:12" x14ac:dyDescent="0.3">
      <c r="B128">
        <v>3</v>
      </c>
      <c r="C128" s="35"/>
      <c r="D128" s="35"/>
      <c r="E128" s="22">
        <f t="shared" ref="E128:E135" si="56">(0.0055*C128*D128)/2000</f>
        <v>0</v>
      </c>
      <c r="F128" s="22">
        <f t="shared" si="51"/>
        <v>0</v>
      </c>
      <c r="G128" s="22">
        <f t="shared" si="52"/>
        <v>0</v>
      </c>
      <c r="H128" s="22">
        <f t="shared" si="53"/>
        <v>0</v>
      </c>
      <c r="I128" s="22">
        <f t="shared" si="54"/>
        <v>0</v>
      </c>
      <c r="J128" s="22">
        <f t="shared" si="55"/>
        <v>0</v>
      </c>
      <c r="K128" s="35"/>
      <c r="L128" s="22">
        <f>SUM(K129:K135, J124:J128)</f>
        <v>0</v>
      </c>
    </row>
    <row r="129" spans="1:12" x14ac:dyDescent="0.3">
      <c r="B129">
        <v>4</v>
      </c>
      <c r="C129" s="35"/>
      <c r="D129" s="35"/>
      <c r="E129" s="22">
        <f t="shared" si="56"/>
        <v>0</v>
      </c>
      <c r="F129" s="22">
        <f t="shared" si="51"/>
        <v>0</v>
      </c>
      <c r="G129" s="22">
        <f t="shared" si="52"/>
        <v>0</v>
      </c>
      <c r="H129" s="22">
        <f t="shared" si="53"/>
        <v>0</v>
      </c>
      <c r="I129" s="22">
        <f t="shared" si="54"/>
        <v>0</v>
      </c>
      <c r="J129" s="22">
        <f t="shared" si="55"/>
        <v>0</v>
      </c>
      <c r="K129" s="35"/>
      <c r="L129" s="22">
        <f>SUM(K130:K135, J124:J129)</f>
        <v>0</v>
      </c>
    </row>
    <row r="130" spans="1:12" x14ac:dyDescent="0.3">
      <c r="B130">
        <v>5</v>
      </c>
      <c r="C130" s="35"/>
      <c r="D130" s="35"/>
      <c r="E130" s="22">
        <f t="shared" si="56"/>
        <v>0</v>
      </c>
      <c r="F130" s="22">
        <f t="shared" si="51"/>
        <v>0</v>
      </c>
      <c r="G130" s="22">
        <f t="shared" si="52"/>
        <v>0</v>
      </c>
      <c r="H130" s="22">
        <f t="shared" si="53"/>
        <v>0</v>
      </c>
      <c r="I130" s="22">
        <f t="shared" si="54"/>
        <v>0</v>
      </c>
      <c r="J130" s="22">
        <f t="shared" si="55"/>
        <v>0</v>
      </c>
      <c r="K130" s="35"/>
      <c r="L130" s="22">
        <f>SUM(K131:K135, J124:J130)</f>
        <v>0</v>
      </c>
    </row>
    <row r="131" spans="1:12" x14ac:dyDescent="0.3">
      <c r="B131">
        <v>6</v>
      </c>
      <c r="C131" s="35"/>
      <c r="D131" s="35"/>
      <c r="E131" s="22">
        <f t="shared" si="56"/>
        <v>0</v>
      </c>
      <c r="F131" s="22">
        <f t="shared" si="51"/>
        <v>0</v>
      </c>
      <c r="G131" s="22">
        <f t="shared" si="52"/>
        <v>0</v>
      </c>
      <c r="H131" s="22">
        <f t="shared" si="53"/>
        <v>0</v>
      </c>
      <c r="I131" s="22">
        <f t="shared" si="54"/>
        <v>0</v>
      </c>
      <c r="J131" s="22">
        <f t="shared" si="55"/>
        <v>0</v>
      </c>
      <c r="K131" s="35"/>
      <c r="L131" s="22">
        <f>SUM(K132:K135, J124:J131)</f>
        <v>0</v>
      </c>
    </row>
    <row r="132" spans="1:12" x14ac:dyDescent="0.3">
      <c r="B132">
        <v>7</v>
      </c>
      <c r="C132" s="35"/>
      <c r="D132" s="35"/>
      <c r="E132" s="22">
        <f t="shared" si="56"/>
        <v>0</v>
      </c>
      <c r="F132" s="22">
        <f t="shared" si="51"/>
        <v>0</v>
      </c>
      <c r="G132" s="22">
        <f t="shared" si="52"/>
        <v>0</v>
      </c>
      <c r="H132" s="22">
        <f t="shared" si="53"/>
        <v>0</v>
      </c>
      <c r="I132" s="22">
        <f t="shared" si="54"/>
        <v>0</v>
      </c>
      <c r="J132" s="22">
        <f t="shared" si="55"/>
        <v>0</v>
      </c>
      <c r="K132" s="35"/>
      <c r="L132" s="22">
        <f>SUM(K133:K135, J124:J132)</f>
        <v>0</v>
      </c>
    </row>
    <row r="133" spans="1:12" x14ac:dyDescent="0.3">
      <c r="B133">
        <v>8</v>
      </c>
      <c r="C133" s="35"/>
      <c r="D133" s="35"/>
      <c r="E133" s="22">
        <f t="shared" si="56"/>
        <v>0</v>
      </c>
      <c r="F133" s="22">
        <f t="shared" si="51"/>
        <v>0</v>
      </c>
      <c r="G133" s="22">
        <f t="shared" si="52"/>
        <v>0</v>
      </c>
      <c r="H133" s="22">
        <f t="shared" si="53"/>
        <v>0</v>
      </c>
      <c r="I133" s="22">
        <f t="shared" si="54"/>
        <v>0</v>
      </c>
      <c r="J133" s="22">
        <f t="shared" si="55"/>
        <v>0</v>
      </c>
      <c r="K133" s="35"/>
      <c r="L133" s="22">
        <f>SUM(K134:K135, J124:J133)</f>
        <v>0</v>
      </c>
    </row>
    <row r="134" spans="1:12" x14ac:dyDescent="0.3">
      <c r="B134">
        <v>9</v>
      </c>
      <c r="C134" s="35"/>
      <c r="D134" s="35"/>
      <c r="E134" s="22">
        <f t="shared" si="56"/>
        <v>0</v>
      </c>
      <c r="F134" s="22">
        <f t="shared" si="51"/>
        <v>0</v>
      </c>
      <c r="G134" s="22">
        <f t="shared" si="52"/>
        <v>0</v>
      </c>
      <c r="H134" s="22">
        <f t="shared" si="53"/>
        <v>0</v>
      </c>
      <c r="I134" s="22">
        <f t="shared" si="54"/>
        <v>0</v>
      </c>
      <c r="J134" s="22">
        <f t="shared" si="55"/>
        <v>0</v>
      </c>
      <c r="K134" s="35"/>
      <c r="L134" s="22">
        <f>SUM(K135, J124:J134)</f>
        <v>0</v>
      </c>
    </row>
    <row r="135" spans="1:12" x14ac:dyDescent="0.3">
      <c r="B135">
        <v>10</v>
      </c>
      <c r="C135" s="35"/>
      <c r="D135" s="35"/>
      <c r="E135" s="22">
        <f t="shared" si="56"/>
        <v>0</v>
      </c>
      <c r="F135" s="22">
        <f t="shared" si="51"/>
        <v>0</v>
      </c>
      <c r="G135" s="22">
        <f t="shared" si="52"/>
        <v>0</v>
      </c>
      <c r="H135" s="22">
        <f t="shared" si="53"/>
        <v>0</v>
      </c>
      <c r="I135" s="22">
        <f t="shared" si="54"/>
        <v>0</v>
      </c>
      <c r="J135" s="22">
        <f t="shared" si="55"/>
        <v>0</v>
      </c>
      <c r="K135" s="35"/>
      <c r="L135" s="22">
        <f>SUM(J124:J135)</f>
        <v>0</v>
      </c>
    </row>
    <row r="136" spans="1:12" x14ac:dyDescent="0.3">
      <c r="B136" t="s">
        <v>14</v>
      </c>
      <c r="C136" s="22">
        <f>SUM(C124:C135)</f>
        <v>0</v>
      </c>
      <c r="D136" s="22"/>
      <c r="E136" s="22">
        <f t="shared" ref="E136:J136" si="57">SUM(E124:E135)</f>
        <v>0</v>
      </c>
      <c r="F136" s="22">
        <f t="shared" si="57"/>
        <v>0</v>
      </c>
      <c r="G136" s="22">
        <f t="shared" si="57"/>
        <v>0</v>
      </c>
      <c r="H136" s="22">
        <f t="shared" si="57"/>
        <v>0</v>
      </c>
      <c r="I136" s="22">
        <f t="shared" si="57"/>
        <v>0</v>
      </c>
      <c r="J136" s="22">
        <f t="shared" si="57"/>
        <v>0</v>
      </c>
      <c r="K136" s="22"/>
      <c r="L136" s="22"/>
    </row>
    <row r="138" spans="1:12" x14ac:dyDescent="0.3">
      <c r="A138" s="47" t="s">
        <v>47</v>
      </c>
      <c r="B138" s="47"/>
      <c r="C138" s="47"/>
      <c r="D138" s="47"/>
      <c r="E138" s="47"/>
      <c r="F138" s="47"/>
      <c r="G138" s="47"/>
      <c r="H138" s="47"/>
      <c r="I138" s="47"/>
      <c r="J138" s="47"/>
      <c r="K138" s="47"/>
      <c r="L138" s="47"/>
    </row>
    <row r="139" spans="1:12" ht="63.6" customHeight="1" x14ac:dyDescent="0.3">
      <c r="A139" s="1" t="s">
        <v>0</v>
      </c>
      <c r="B139" s="1" t="s">
        <v>1</v>
      </c>
      <c r="C139" s="1" t="s">
        <v>44</v>
      </c>
      <c r="D139" s="1" t="s">
        <v>51</v>
      </c>
      <c r="E139" s="1" t="s">
        <v>28</v>
      </c>
      <c r="F139" s="1" t="s">
        <v>27</v>
      </c>
      <c r="G139" s="1" t="s">
        <v>29</v>
      </c>
      <c r="H139" s="1" t="s">
        <v>30</v>
      </c>
      <c r="I139" s="1" t="s">
        <v>31</v>
      </c>
      <c r="J139" s="1" t="s">
        <v>7</v>
      </c>
      <c r="K139" s="1" t="s">
        <v>9</v>
      </c>
      <c r="L139" s="1" t="s">
        <v>8</v>
      </c>
    </row>
    <row r="140" spans="1:12" x14ac:dyDescent="0.3">
      <c r="B140">
        <v>11</v>
      </c>
      <c r="C140" s="35"/>
      <c r="D140" s="35"/>
      <c r="E140" s="22">
        <f>(0.0055*C140*D140)/2000</f>
        <v>0</v>
      </c>
      <c r="F140" s="22">
        <f>(0.024*C140*D140)/2000</f>
        <v>0</v>
      </c>
      <c r="G140" s="22">
        <f>(0.000012*C140*D140)/2000</f>
        <v>0</v>
      </c>
      <c r="H140" s="22">
        <f>(0.000705*C140*D140)/2000</f>
        <v>0</v>
      </c>
      <c r="I140" s="22">
        <f>(0.0007*C140*D140)/2000</f>
        <v>0</v>
      </c>
      <c r="J140" s="22">
        <f>SUM(E140:I140)</f>
        <v>0</v>
      </c>
      <c r="K140" s="35"/>
      <c r="L140" s="22">
        <f>SUM(K141:K151, J140)</f>
        <v>0</v>
      </c>
    </row>
    <row r="141" spans="1:12" x14ac:dyDescent="0.3">
      <c r="B141">
        <v>12</v>
      </c>
      <c r="C141" s="35"/>
      <c r="D141" s="35"/>
      <c r="E141" s="22">
        <f t="shared" ref="E141:E142" si="58">(0.0055*C141*D141)/2000</f>
        <v>0</v>
      </c>
      <c r="F141" s="22">
        <f t="shared" ref="F141:F151" si="59">(0.024*C141*D141)/2000</f>
        <v>0</v>
      </c>
      <c r="G141" s="22">
        <f t="shared" ref="G141:G151" si="60">(0.000012*C141*D141)/2000</f>
        <v>0</v>
      </c>
      <c r="H141" s="22">
        <f t="shared" ref="H141:H151" si="61">(0.000705*C141*D141)/2000</f>
        <v>0</v>
      </c>
      <c r="I141" s="22">
        <f t="shared" ref="I141:I151" si="62">(0.0007*C141*D141)/2000</f>
        <v>0</v>
      </c>
      <c r="J141" s="22">
        <f t="shared" ref="J141:J151" si="63">SUM(E141:I141)</f>
        <v>0</v>
      </c>
      <c r="K141" s="35"/>
      <c r="L141" s="22">
        <f>SUM(K142:K151, J140:J141)</f>
        <v>0</v>
      </c>
    </row>
    <row r="142" spans="1:12" x14ac:dyDescent="0.3">
      <c r="B142">
        <v>1</v>
      </c>
      <c r="C142" s="35"/>
      <c r="D142" s="35"/>
      <c r="E142" s="22">
        <f t="shared" si="58"/>
        <v>0</v>
      </c>
      <c r="F142" s="22">
        <f t="shared" si="59"/>
        <v>0</v>
      </c>
      <c r="G142" s="22">
        <f t="shared" si="60"/>
        <v>0</v>
      </c>
      <c r="H142" s="22">
        <f t="shared" si="61"/>
        <v>0</v>
      </c>
      <c r="I142" s="22">
        <f t="shared" si="62"/>
        <v>0</v>
      </c>
      <c r="J142" s="22">
        <f t="shared" si="63"/>
        <v>0</v>
      </c>
      <c r="K142" s="35"/>
      <c r="L142" s="22">
        <f>SUM(K143:K151, J140:J142)</f>
        <v>0</v>
      </c>
    </row>
    <row r="143" spans="1:12" x14ac:dyDescent="0.3">
      <c r="B143">
        <v>2</v>
      </c>
      <c r="C143" s="35"/>
      <c r="D143" s="35"/>
      <c r="E143" s="22">
        <f>(0.0055*C143*D143)/2000</f>
        <v>0</v>
      </c>
      <c r="F143" s="22">
        <f t="shared" si="59"/>
        <v>0</v>
      </c>
      <c r="G143" s="22">
        <f t="shared" si="60"/>
        <v>0</v>
      </c>
      <c r="H143" s="22">
        <f t="shared" si="61"/>
        <v>0</v>
      </c>
      <c r="I143" s="22">
        <f t="shared" si="62"/>
        <v>0</v>
      </c>
      <c r="J143" s="22">
        <f t="shared" si="63"/>
        <v>0</v>
      </c>
      <c r="K143" s="35"/>
      <c r="L143" s="22">
        <f>SUM(K144:K151, J140:J143)</f>
        <v>0</v>
      </c>
    </row>
    <row r="144" spans="1:12" x14ac:dyDescent="0.3">
      <c r="B144">
        <v>3</v>
      </c>
      <c r="C144" s="35"/>
      <c r="D144" s="35"/>
      <c r="E144" s="22">
        <f t="shared" ref="E144:E151" si="64">(0.0055*C144*D144)/2000</f>
        <v>0</v>
      </c>
      <c r="F144" s="22">
        <f t="shared" si="59"/>
        <v>0</v>
      </c>
      <c r="G144" s="22">
        <f t="shared" si="60"/>
        <v>0</v>
      </c>
      <c r="H144" s="22">
        <f t="shared" si="61"/>
        <v>0</v>
      </c>
      <c r="I144" s="22">
        <f t="shared" si="62"/>
        <v>0</v>
      </c>
      <c r="J144" s="22">
        <f t="shared" si="63"/>
        <v>0</v>
      </c>
      <c r="K144" s="35"/>
      <c r="L144" s="22">
        <f>SUM(K145:K151, J140:J144)</f>
        <v>0</v>
      </c>
    </row>
    <row r="145" spans="1:12" x14ac:dyDescent="0.3">
      <c r="B145">
        <v>4</v>
      </c>
      <c r="C145" s="35"/>
      <c r="D145" s="35"/>
      <c r="E145" s="22">
        <f t="shared" si="64"/>
        <v>0</v>
      </c>
      <c r="F145" s="22">
        <f t="shared" si="59"/>
        <v>0</v>
      </c>
      <c r="G145" s="22">
        <f t="shared" si="60"/>
        <v>0</v>
      </c>
      <c r="H145" s="22">
        <f t="shared" si="61"/>
        <v>0</v>
      </c>
      <c r="I145" s="22">
        <f t="shared" si="62"/>
        <v>0</v>
      </c>
      <c r="J145" s="22">
        <f t="shared" si="63"/>
        <v>0</v>
      </c>
      <c r="K145" s="35"/>
      <c r="L145" s="22">
        <f>SUM(K146:K151, J140:J145)</f>
        <v>0</v>
      </c>
    </row>
    <row r="146" spans="1:12" x14ac:dyDescent="0.3">
      <c r="B146">
        <v>5</v>
      </c>
      <c r="C146" s="35"/>
      <c r="D146" s="35"/>
      <c r="E146" s="22">
        <f t="shared" si="64"/>
        <v>0</v>
      </c>
      <c r="F146" s="22">
        <f t="shared" si="59"/>
        <v>0</v>
      </c>
      <c r="G146" s="22">
        <f t="shared" si="60"/>
        <v>0</v>
      </c>
      <c r="H146" s="22">
        <f t="shared" si="61"/>
        <v>0</v>
      </c>
      <c r="I146" s="22">
        <f t="shared" si="62"/>
        <v>0</v>
      </c>
      <c r="J146" s="22">
        <f t="shared" si="63"/>
        <v>0</v>
      </c>
      <c r="K146" s="35"/>
      <c r="L146" s="22">
        <f>SUM(K147:K151, J140:J146)</f>
        <v>0</v>
      </c>
    </row>
    <row r="147" spans="1:12" x14ac:dyDescent="0.3">
      <c r="B147">
        <v>6</v>
      </c>
      <c r="C147" s="35"/>
      <c r="D147" s="35"/>
      <c r="E147" s="22">
        <f t="shared" si="64"/>
        <v>0</v>
      </c>
      <c r="F147" s="22">
        <f t="shared" si="59"/>
        <v>0</v>
      </c>
      <c r="G147" s="22">
        <f t="shared" si="60"/>
        <v>0</v>
      </c>
      <c r="H147" s="22">
        <f t="shared" si="61"/>
        <v>0</v>
      </c>
      <c r="I147" s="22">
        <f t="shared" si="62"/>
        <v>0</v>
      </c>
      <c r="J147" s="22">
        <f t="shared" si="63"/>
        <v>0</v>
      </c>
      <c r="K147" s="35"/>
      <c r="L147" s="22">
        <f>SUM(K148:K151, J140:J147)</f>
        <v>0</v>
      </c>
    </row>
    <row r="148" spans="1:12" x14ac:dyDescent="0.3">
      <c r="B148">
        <v>7</v>
      </c>
      <c r="C148" s="35"/>
      <c r="D148" s="35"/>
      <c r="E148" s="22">
        <f t="shared" si="64"/>
        <v>0</v>
      </c>
      <c r="F148" s="22">
        <f t="shared" si="59"/>
        <v>0</v>
      </c>
      <c r="G148" s="22">
        <f t="shared" si="60"/>
        <v>0</v>
      </c>
      <c r="H148" s="22">
        <f t="shared" si="61"/>
        <v>0</v>
      </c>
      <c r="I148" s="22">
        <f t="shared" si="62"/>
        <v>0</v>
      </c>
      <c r="J148" s="22">
        <f t="shared" si="63"/>
        <v>0</v>
      </c>
      <c r="K148" s="35"/>
      <c r="L148" s="22">
        <f>SUM(K149:K151, J140:J148)</f>
        <v>0</v>
      </c>
    </row>
    <row r="149" spans="1:12" x14ac:dyDescent="0.3">
      <c r="B149">
        <v>8</v>
      </c>
      <c r="C149" s="35"/>
      <c r="D149" s="35"/>
      <c r="E149" s="22">
        <f t="shared" si="64"/>
        <v>0</v>
      </c>
      <c r="F149" s="22">
        <f t="shared" si="59"/>
        <v>0</v>
      </c>
      <c r="G149" s="22">
        <f t="shared" si="60"/>
        <v>0</v>
      </c>
      <c r="H149" s="22">
        <f t="shared" si="61"/>
        <v>0</v>
      </c>
      <c r="I149" s="22">
        <f t="shared" si="62"/>
        <v>0</v>
      </c>
      <c r="J149" s="22">
        <f t="shared" si="63"/>
        <v>0</v>
      </c>
      <c r="K149" s="35"/>
      <c r="L149" s="22">
        <f>SUM(K150:K151, J140:J149)</f>
        <v>0</v>
      </c>
    </row>
    <row r="150" spans="1:12" x14ac:dyDescent="0.3">
      <c r="B150">
        <v>9</v>
      </c>
      <c r="C150" s="35"/>
      <c r="D150" s="35"/>
      <c r="E150" s="22">
        <f t="shared" si="64"/>
        <v>0</v>
      </c>
      <c r="F150" s="22">
        <f t="shared" si="59"/>
        <v>0</v>
      </c>
      <c r="G150" s="22">
        <f t="shared" si="60"/>
        <v>0</v>
      </c>
      <c r="H150" s="22">
        <f t="shared" si="61"/>
        <v>0</v>
      </c>
      <c r="I150" s="22">
        <f t="shared" si="62"/>
        <v>0</v>
      </c>
      <c r="J150" s="22">
        <f t="shared" si="63"/>
        <v>0</v>
      </c>
      <c r="K150" s="35"/>
      <c r="L150" s="22">
        <f>SUM(K151, J140:J150)</f>
        <v>0</v>
      </c>
    </row>
    <row r="151" spans="1:12" x14ac:dyDescent="0.3">
      <c r="B151">
        <v>10</v>
      </c>
      <c r="C151" s="35"/>
      <c r="D151" s="35"/>
      <c r="E151" s="22">
        <f t="shared" si="64"/>
        <v>0</v>
      </c>
      <c r="F151" s="22">
        <f t="shared" si="59"/>
        <v>0</v>
      </c>
      <c r="G151" s="22">
        <f t="shared" si="60"/>
        <v>0</v>
      </c>
      <c r="H151" s="22">
        <f t="shared" si="61"/>
        <v>0</v>
      </c>
      <c r="I151" s="22">
        <f t="shared" si="62"/>
        <v>0</v>
      </c>
      <c r="J151" s="22">
        <f t="shared" si="63"/>
        <v>0</v>
      </c>
      <c r="K151" s="35"/>
      <c r="L151" s="22">
        <f>SUM(J140:J151)</f>
        <v>0</v>
      </c>
    </row>
    <row r="152" spans="1:12" x14ac:dyDescent="0.3">
      <c r="B152" t="s">
        <v>14</v>
      </c>
      <c r="C152" s="22">
        <f>SUM(C140:C151)</f>
        <v>0</v>
      </c>
      <c r="D152" s="22"/>
      <c r="E152" s="22">
        <f t="shared" ref="E152:J152" si="65">SUM(E140:E151)</f>
        <v>0</v>
      </c>
      <c r="F152" s="22">
        <f t="shared" si="65"/>
        <v>0</v>
      </c>
      <c r="G152" s="22">
        <f t="shared" si="65"/>
        <v>0</v>
      </c>
      <c r="H152" s="22">
        <f t="shared" si="65"/>
        <v>0</v>
      </c>
      <c r="I152" s="22">
        <f t="shared" si="65"/>
        <v>0</v>
      </c>
      <c r="J152" s="22">
        <f t="shared" si="65"/>
        <v>0</v>
      </c>
      <c r="K152" s="22"/>
      <c r="L152" s="22"/>
    </row>
    <row r="154" spans="1:12" x14ac:dyDescent="0.3">
      <c r="A154" s="47" t="s">
        <v>48</v>
      </c>
      <c r="B154" s="47"/>
      <c r="C154" s="47"/>
      <c r="D154" s="47"/>
      <c r="E154" s="47"/>
      <c r="F154" s="47"/>
      <c r="G154" s="47"/>
      <c r="H154" s="47"/>
      <c r="I154" s="47"/>
      <c r="J154" s="47"/>
      <c r="K154" s="47"/>
      <c r="L154" s="47"/>
    </row>
    <row r="155" spans="1:12" ht="28.8" x14ac:dyDescent="0.3">
      <c r="A155" s="1" t="s">
        <v>0</v>
      </c>
      <c r="B155" s="1" t="s">
        <v>1</v>
      </c>
      <c r="C155" s="1" t="s">
        <v>44</v>
      </c>
      <c r="D155" s="1" t="s">
        <v>51</v>
      </c>
      <c r="E155" s="1" t="s">
        <v>28</v>
      </c>
      <c r="F155" s="1" t="s">
        <v>27</v>
      </c>
      <c r="G155" s="1" t="s">
        <v>29</v>
      </c>
      <c r="H155" s="1" t="s">
        <v>30</v>
      </c>
      <c r="I155" s="1" t="s">
        <v>31</v>
      </c>
      <c r="J155" s="1" t="s">
        <v>7</v>
      </c>
      <c r="K155" s="1" t="s">
        <v>9</v>
      </c>
      <c r="L155" s="1" t="s">
        <v>8</v>
      </c>
    </row>
    <row r="156" spans="1:12" x14ac:dyDescent="0.3">
      <c r="B156">
        <v>11</v>
      </c>
      <c r="C156" s="35"/>
      <c r="D156" s="35"/>
      <c r="E156" s="22">
        <f>(0.0055*C156*D156)/2000</f>
        <v>0</v>
      </c>
      <c r="F156" s="22">
        <f>(0.024*C156*D156)/2000</f>
        <v>0</v>
      </c>
      <c r="G156" s="22">
        <f>(0.000012*C156*D156)/2000</f>
        <v>0</v>
      </c>
      <c r="H156" s="22">
        <f>(0.000705*C156*D156)/2000</f>
        <v>0</v>
      </c>
      <c r="I156" s="22">
        <f>(0.0007*C156*D156)/2000</f>
        <v>0</v>
      </c>
      <c r="J156" s="22">
        <f>SUM(E156:I156)</f>
        <v>0</v>
      </c>
      <c r="K156" s="35"/>
      <c r="L156" s="22">
        <f>SUM(K157:K167, J156)</f>
        <v>0</v>
      </c>
    </row>
    <row r="157" spans="1:12" x14ac:dyDescent="0.3">
      <c r="B157">
        <v>12</v>
      </c>
      <c r="C157" s="35"/>
      <c r="D157" s="35"/>
      <c r="E157" s="22">
        <f t="shared" ref="E157:E158" si="66">(0.0055*C157*D157)/2000</f>
        <v>0</v>
      </c>
      <c r="F157" s="22">
        <f t="shared" ref="F157:F167" si="67">(0.024*C157*D157)/2000</f>
        <v>0</v>
      </c>
      <c r="G157" s="22">
        <f t="shared" ref="G157:G167" si="68">(0.000012*C157*D157)/2000</f>
        <v>0</v>
      </c>
      <c r="H157" s="22">
        <f t="shared" ref="H157:H167" si="69">(0.000705*C157*D157)/2000</f>
        <v>0</v>
      </c>
      <c r="I157" s="22">
        <f t="shared" ref="I157:I167" si="70">(0.0007*C157*D157)/2000</f>
        <v>0</v>
      </c>
      <c r="J157" s="22">
        <f t="shared" ref="J157:J167" si="71">SUM(E157:I157)</f>
        <v>0</v>
      </c>
      <c r="K157" s="35"/>
      <c r="L157" s="22">
        <f>SUM(K158:K167, J156:J157)</f>
        <v>0</v>
      </c>
    </row>
    <row r="158" spans="1:12" x14ac:dyDescent="0.3">
      <c r="B158">
        <v>1</v>
      </c>
      <c r="C158" s="35"/>
      <c r="D158" s="35"/>
      <c r="E158" s="22">
        <f t="shared" si="66"/>
        <v>0</v>
      </c>
      <c r="F158" s="22">
        <f t="shared" si="67"/>
        <v>0</v>
      </c>
      <c r="G158" s="22">
        <f t="shared" si="68"/>
        <v>0</v>
      </c>
      <c r="H158" s="22">
        <f t="shared" si="69"/>
        <v>0</v>
      </c>
      <c r="I158" s="22">
        <f t="shared" si="70"/>
        <v>0</v>
      </c>
      <c r="J158" s="22">
        <f t="shared" si="71"/>
        <v>0</v>
      </c>
      <c r="K158" s="35"/>
      <c r="L158" s="22">
        <f>SUM(K159:K167, J156:J158)</f>
        <v>0</v>
      </c>
    </row>
    <row r="159" spans="1:12" x14ac:dyDescent="0.3">
      <c r="B159">
        <v>2</v>
      </c>
      <c r="C159" s="35"/>
      <c r="D159" s="35"/>
      <c r="E159" s="22">
        <f>(0.0055*C159*D159)/2000</f>
        <v>0</v>
      </c>
      <c r="F159" s="22">
        <f t="shared" si="67"/>
        <v>0</v>
      </c>
      <c r="G159" s="22">
        <f t="shared" si="68"/>
        <v>0</v>
      </c>
      <c r="H159" s="22">
        <f t="shared" si="69"/>
        <v>0</v>
      </c>
      <c r="I159" s="22">
        <f t="shared" si="70"/>
        <v>0</v>
      </c>
      <c r="J159" s="22">
        <f t="shared" si="71"/>
        <v>0</v>
      </c>
      <c r="K159" s="35"/>
      <c r="L159" s="22">
        <f>SUM(K160:K167, J156:J159)</f>
        <v>0</v>
      </c>
    </row>
    <row r="160" spans="1:12" x14ac:dyDescent="0.3">
      <c r="B160">
        <v>3</v>
      </c>
      <c r="C160" s="35"/>
      <c r="D160" s="35"/>
      <c r="E160" s="22">
        <f t="shared" ref="E160:E167" si="72">(0.0055*C160*D160)/2000</f>
        <v>0</v>
      </c>
      <c r="F160" s="22">
        <f t="shared" si="67"/>
        <v>0</v>
      </c>
      <c r="G160" s="22">
        <f t="shared" si="68"/>
        <v>0</v>
      </c>
      <c r="H160" s="22">
        <f t="shared" si="69"/>
        <v>0</v>
      </c>
      <c r="I160" s="22">
        <f t="shared" si="70"/>
        <v>0</v>
      </c>
      <c r="J160" s="22">
        <f t="shared" si="71"/>
        <v>0</v>
      </c>
      <c r="K160" s="35"/>
      <c r="L160" s="22">
        <f>SUM(K161:K167, J156:J160)</f>
        <v>0</v>
      </c>
    </row>
    <row r="161" spans="1:13" x14ac:dyDescent="0.3">
      <c r="B161">
        <v>4</v>
      </c>
      <c r="C161" s="35"/>
      <c r="D161" s="35"/>
      <c r="E161" s="22">
        <f t="shared" si="72"/>
        <v>0</v>
      </c>
      <c r="F161" s="22">
        <f t="shared" si="67"/>
        <v>0</v>
      </c>
      <c r="G161" s="22">
        <f t="shared" si="68"/>
        <v>0</v>
      </c>
      <c r="H161" s="22">
        <f t="shared" si="69"/>
        <v>0</v>
      </c>
      <c r="I161" s="22">
        <f t="shared" si="70"/>
        <v>0</v>
      </c>
      <c r="J161" s="22">
        <f t="shared" si="71"/>
        <v>0</v>
      </c>
      <c r="K161" s="35"/>
      <c r="L161" s="22">
        <f>SUM(K162:K167, J156:J161)</f>
        <v>0</v>
      </c>
    </row>
    <row r="162" spans="1:13" x14ac:dyDescent="0.3">
      <c r="B162">
        <v>5</v>
      </c>
      <c r="C162" s="35"/>
      <c r="D162" s="35"/>
      <c r="E162" s="22">
        <f t="shared" si="72"/>
        <v>0</v>
      </c>
      <c r="F162" s="22">
        <f t="shared" si="67"/>
        <v>0</v>
      </c>
      <c r="G162" s="22">
        <f t="shared" si="68"/>
        <v>0</v>
      </c>
      <c r="H162" s="22">
        <f t="shared" si="69"/>
        <v>0</v>
      </c>
      <c r="I162" s="22">
        <f t="shared" si="70"/>
        <v>0</v>
      </c>
      <c r="J162" s="22">
        <f t="shared" si="71"/>
        <v>0</v>
      </c>
      <c r="K162" s="35"/>
      <c r="L162" s="22">
        <f>SUM(K163:K167, J156:J162)</f>
        <v>0</v>
      </c>
    </row>
    <row r="163" spans="1:13" x14ac:dyDescent="0.3">
      <c r="B163">
        <v>6</v>
      </c>
      <c r="C163" s="35"/>
      <c r="D163" s="35"/>
      <c r="E163" s="22">
        <f t="shared" si="72"/>
        <v>0</v>
      </c>
      <c r="F163" s="22">
        <f t="shared" si="67"/>
        <v>0</v>
      </c>
      <c r="G163" s="22">
        <f t="shared" si="68"/>
        <v>0</v>
      </c>
      <c r="H163" s="22">
        <f t="shared" si="69"/>
        <v>0</v>
      </c>
      <c r="I163" s="22">
        <f t="shared" si="70"/>
        <v>0</v>
      </c>
      <c r="J163" s="22">
        <f t="shared" si="71"/>
        <v>0</v>
      </c>
      <c r="K163" s="35"/>
      <c r="L163" s="22">
        <f>SUM(K164:K167, J156:J163)</f>
        <v>0</v>
      </c>
    </row>
    <row r="164" spans="1:13" x14ac:dyDescent="0.3">
      <c r="B164">
        <v>7</v>
      </c>
      <c r="C164" s="35"/>
      <c r="D164" s="35"/>
      <c r="E164" s="22">
        <f t="shared" si="72"/>
        <v>0</v>
      </c>
      <c r="F164" s="22">
        <f t="shared" si="67"/>
        <v>0</v>
      </c>
      <c r="G164" s="22">
        <f t="shared" si="68"/>
        <v>0</v>
      </c>
      <c r="H164" s="22">
        <f t="shared" si="69"/>
        <v>0</v>
      </c>
      <c r="I164" s="22">
        <f t="shared" si="70"/>
        <v>0</v>
      </c>
      <c r="J164" s="22">
        <f t="shared" si="71"/>
        <v>0</v>
      </c>
      <c r="K164" s="35"/>
      <c r="L164" s="22">
        <f>SUM(K165:K167, J156:J164)</f>
        <v>0</v>
      </c>
    </row>
    <row r="165" spans="1:13" x14ac:dyDescent="0.3">
      <c r="B165">
        <v>8</v>
      </c>
      <c r="C165" s="35"/>
      <c r="D165" s="35"/>
      <c r="E165" s="22">
        <f t="shared" si="72"/>
        <v>0</v>
      </c>
      <c r="F165" s="22">
        <f t="shared" si="67"/>
        <v>0</v>
      </c>
      <c r="G165" s="22">
        <f t="shared" si="68"/>
        <v>0</v>
      </c>
      <c r="H165" s="22">
        <f t="shared" si="69"/>
        <v>0</v>
      </c>
      <c r="I165" s="22">
        <f t="shared" si="70"/>
        <v>0</v>
      </c>
      <c r="J165" s="22">
        <f t="shared" si="71"/>
        <v>0</v>
      </c>
      <c r="K165" s="35"/>
      <c r="L165" s="22">
        <f>SUM(K166:K167, J156:J165)</f>
        <v>0</v>
      </c>
    </row>
    <row r="166" spans="1:13" x14ac:dyDescent="0.3">
      <c r="B166">
        <v>9</v>
      </c>
      <c r="C166" s="35"/>
      <c r="D166" s="35"/>
      <c r="E166" s="22">
        <f t="shared" si="72"/>
        <v>0</v>
      </c>
      <c r="F166" s="22">
        <f t="shared" si="67"/>
        <v>0</v>
      </c>
      <c r="G166" s="22">
        <f t="shared" si="68"/>
        <v>0</v>
      </c>
      <c r="H166" s="22">
        <f t="shared" si="69"/>
        <v>0</v>
      </c>
      <c r="I166" s="22">
        <f t="shared" si="70"/>
        <v>0</v>
      </c>
      <c r="J166" s="22">
        <f t="shared" si="71"/>
        <v>0</v>
      </c>
      <c r="K166" s="35"/>
      <c r="L166" s="22">
        <f>SUM(K167, J156:J166)</f>
        <v>0</v>
      </c>
    </row>
    <row r="167" spans="1:13" x14ac:dyDescent="0.3">
      <c r="B167">
        <v>10</v>
      </c>
      <c r="C167" s="35"/>
      <c r="D167" s="35"/>
      <c r="E167" s="22">
        <f t="shared" si="72"/>
        <v>0</v>
      </c>
      <c r="F167" s="22">
        <f t="shared" si="67"/>
        <v>0</v>
      </c>
      <c r="G167" s="22">
        <f t="shared" si="68"/>
        <v>0</v>
      </c>
      <c r="H167" s="22">
        <f t="shared" si="69"/>
        <v>0</v>
      </c>
      <c r="I167" s="22">
        <f t="shared" si="70"/>
        <v>0</v>
      </c>
      <c r="J167" s="22">
        <f t="shared" si="71"/>
        <v>0</v>
      </c>
      <c r="K167" s="35"/>
      <c r="L167" s="22">
        <f>SUM(J156:J167)</f>
        <v>0</v>
      </c>
    </row>
    <row r="168" spans="1:13" x14ac:dyDescent="0.3">
      <c r="B168" t="s">
        <v>14</v>
      </c>
      <c r="C168" s="22">
        <f>SUM(C156:C167)</f>
        <v>0</v>
      </c>
      <c r="D168" s="22"/>
      <c r="E168" s="22">
        <f t="shared" ref="E168:J168" si="73">SUM(E156:E167)</f>
        <v>0</v>
      </c>
      <c r="F168" s="22">
        <f t="shared" si="73"/>
        <v>0</v>
      </c>
      <c r="G168" s="22">
        <f t="shared" si="73"/>
        <v>0</v>
      </c>
      <c r="H168" s="22">
        <f t="shared" si="73"/>
        <v>0</v>
      </c>
      <c r="I168" s="22">
        <f t="shared" si="73"/>
        <v>0</v>
      </c>
      <c r="J168" s="22">
        <f t="shared" si="73"/>
        <v>0</v>
      </c>
      <c r="K168" s="22"/>
      <c r="L168" s="22"/>
    </row>
    <row r="169" spans="1:13" ht="14.4" customHeight="1" x14ac:dyDescent="0.3"/>
    <row r="170" spans="1:13" ht="14.4" customHeight="1" x14ac:dyDescent="0.3">
      <c r="A170" s="46" t="s">
        <v>50</v>
      </c>
      <c r="B170" s="46"/>
      <c r="C170" s="46"/>
      <c r="D170" s="46"/>
      <c r="E170" s="46"/>
      <c r="F170" s="46"/>
      <c r="G170" s="46"/>
      <c r="H170" s="46"/>
      <c r="I170" s="46"/>
      <c r="J170" s="46"/>
      <c r="K170" s="46"/>
      <c r="L170" s="46"/>
      <c r="M170" s="46"/>
    </row>
    <row r="171" spans="1:13" x14ac:dyDescent="0.3">
      <c r="A171" s="46"/>
      <c r="B171" s="46"/>
      <c r="C171" s="46"/>
      <c r="D171" s="46"/>
      <c r="E171" s="46"/>
      <c r="F171" s="46"/>
      <c r="G171" s="46"/>
      <c r="H171" s="46"/>
      <c r="I171" s="46"/>
      <c r="J171" s="46"/>
      <c r="K171" s="46"/>
      <c r="L171" s="46"/>
      <c r="M171" s="46"/>
    </row>
    <row r="173" spans="1:13" x14ac:dyDescent="0.3">
      <c r="A173" s="47" t="s">
        <v>45</v>
      </c>
      <c r="B173" s="47"/>
      <c r="C173" s="47"/>
      <c r="D173" s="47"/>
      <c r="E173" s="47"/>
      <c r="F173" s="47"/>
      <c r="G173" s="47"/>
      <c r="H173" s="47"/>
      <c r="I173" s="47"/>
      <c r="J173" s="47"/>
      <c r="K173" s="47"/>
      <c r="L173" s="47"/>
      <c r="M173" s="47"/>
    </row>
    <row r="174" spans="1:13" ht="28.8" x14ac:dyDescent="0.3">
      <c r="A174" s="1" t="s">
        <v>0</v>
      </c>
      <c r="B174" s="1" t="s">
        <v>1</v>
      </c>
      <c r="C174" s="1" t="s">
        <v>44</v>
      </c>
      <c r="D174" s="1" t="s">
        <v>51</v>
      </c>
      <c r="E174" s="1" t="s">
        <v>28</v>
      </c>
      <c r="F174" s="1" t="s">
        <v>27</v>
      </c>
      <c r="G174" s="1" t="s">
        <v>29</v>
      </c>
      <c r="H174" s="1" t="s">
        <v>30</v>
      </c>
      <c r="I174" s="1" t="s">
        <v>31</v>
      </c>
      <c r="J174" s="1" t="s">
        <v>7</v>
      </c>
      <c r="K174" s="1" t="s">
        <v>9</v>
      </c>
      <c r="L174" s="1" t="s">
        <v>8</v>
      </c>
    </row>
    <row r="175" spans="1:13" x14ac:dyDescent="0.3">
      <c r="B175">
        <v>11</v>
      </c>
      <c r="C175" s="35"/>
      <c r="D175" s="35"/>
      <c r="E175" s="22">
        <f>(0.00668*C175*D175)/2000</f>
        <v>0</v>
      </c>
      <c r="F175" s="22">
        <f>(0.031*C175*D175)/2000</f>
        <v>0</v>
      </c>
      <c r="G175" s="22">
        <f>(0.000012*C175*D175)/2000</f>
        <v>0</v>
      </c>
      <c r="H175" s="22">
        <f>(0.0000247*C175*D175)/2000</f>
        <v>0</v>
      </c>
      <c r="I175" s="22">
        <f>(0.0022*C175*D175)/2000</f>
        <v>0</v>
      </c>
      <c r="J175" s="22">
        <f>SUM(E175:I175)</f>
        <v>0</v>
      </c>
      <c r="K175" s="35"/>
      <c r="L175" s="22">
        <f>SUM(K176:K186, J175)</f>
        <v>0</v>
      </c>
    </row>
    <row r="176" spans="1:13" x14ac:dyDescent="0.3">
      <c r="B176">
        <v>12</v>
      </c>
      <c r="C176" s="35"/>
      <c r="D176" s="35"/>
      <c r="E176" s="22">
        <f t="shared" ref="E176:E186" si="74">(0.00668*C176*D176)/2000</f>
        <v>0</v>
      </c>
      <c r="F176" s="22">
        <f t="shared" ref="F176:F186" si="75">(0.031*C176*D176)/2000</f>
        <v>0</v>
      </c>
      <c r="G176" s="22">
        <f t="shared" ref="G176:G186" si="76">(0.000012*C176*D176)/2000</f>
        <v>0</v>
      </c>
      <c r="H176" s="22">
        <f t="shared" ref="H176:H186" si="77">(0.0000247*C176*D176)/2000</f>
        <v>0</v>
      </c>
      <c r="I176" s="22">
        <f t="shared" ref="I176:I186" si="78">(0.0022*C176*D176)/2000</f>
        <v>0</v>
      </c>
      <c r="J176" s="22">
        <f t="shared" ref="J176:J186" si="79">SUM(E176:I176)</f>
        <v>0</v>
      </c>
      <c r="K176" s="35"/>
      <c r="L176" s="22">
        <f>SUM(K177:K186, J175:J176)</f>
        <v>0</v>
      </c>
    </row>
    <row r="177" spans="1:13" x14ac:dyDescent="0.3">
      <c r="B177">
        <v>1</v>
      </c>
      <c r="C177" s="35"/>
      <c r="D177" s="35"/>
      <c r="E177" s="22">
        <f t="shared" si="74"/>
        <v>0</v>
      </c>
      <c r="F177" s="22">
        <f t="shared" si="75"/>
        <v>0</v>
      </c>
      <c r="G177" s="22">
        <f t="shared" si="76"/>
        <v>0</v>
      </c>
      <c r="H177" s="22">
        <f t="shared" si="77"/>
        <v>0</v>
      </c>
      <c r="I177" s="22">
        <f t="shared" si="78"/>
        <v>0</v>
      </c>
      <c r="J177" s="22">
        <f t="shared" si="79"/>
        <v>0</v>
      </c>
      <c r="K177" s="35"/>
      <c r="L177" s="22">
        <f>SUM(K178:K186, J175:J177)</f>
        <v>0</v>
      </c>
    </row>
    <row r="178" spans="1:13" x14ac:dyDescent="0.3">
      <c r="B178">
        <v>2</v>
      </c>
      <c r="C178" s="35"/>
      <c r="D178" s="35"/>
      <c r="E178" s="22">
        <f t="shared" si="74"/>
        <v>0</v>
      </c>
      <c r="F178" s="22">
        <f t="shared" si="75"/>
        <v>0</v>
      </c>
      <c r="G178" s="22">
        <f t="shared" si="76"/>
        <v>0</v>
      </c>
      <c r="H178" s="22">
        <f t="shared" si="77"/>
        <v>0</v>
      </c>
      <c r="I178" s="22">
        <f t="shared" si="78"/>
        <v>0</v>
      </c>
      <c r="J178" s="22">
        <f t="shared" si="79"/>
        <v>0</v>
      </c>
      <c r="K178" s="35"/>
      <c r="L178" s="22">
        <f>SUM(K179:K186, J175:J178)</f>
        <v>0</v>
      </c>
    </row>
    <row r="179" spans="1:13" x14ac:dyDescent="0.3">
      <c r="B179">
        <v>3</v>
      </c>
      <c r="C179" s="35"/>
      <c r="D179" s="35"/>
      <c r="E179" s="22">
        <f t="shared" si="74"/>
        <v>0</v>
      </c>
      <c r="F179" s="22">
        <f t="shared" si="75"/>
        <v>0</v>
      </c>
      <c r="G179" s="22">
        <f t="shared" si="76"/>
        <v>0</v>
      </c>
      <c r="H179" s="22">
        <f t="shared" si="77"/>
        <v>0</v>
      </c>
      <c r="I179" s="22">
        <f t="shared" si="78"/>
        <v>0</v>
      </c>
      <c r="J179" s="22">
        <f t="shared" si="79"/>
        <v>0</v>
      </c>
      <c r="K179" s="35"/>
      <c r="L179" s="22">
        <f>SUM(K180:K186, J175:J179)</f>
        <v>0</v>
      </c>
    </row>
    <row r="180" spans="1:13" x14ac:dyDescent="0.3">
      <c r="B180">
        <v>4</v>
      </c>
      <c r="C180" s="35"/>
      <c r="D180" s="35"/>
      <c r="E180" s="22">
        <f t="shared" si="74"/>
        <v>0</v>
      </c>
      <c r="F180" s="22">
        <f t="shared" si="75"/>
        <v>0</v>
      </c>
      <c r="G180" s="22">
        <f t="shared" si="76"/>
        <v>0</v>
      </c>
      <c r="H180" s="22">
        <f t="shared" si="77"/>
        <v>0</v>
      </c>
      <c r="I180" s="22">
        <f t="shared" si="78"/>
        <v>0</v>
      </c>
      <c r="J180" s="22">
        <f t="shared" si="79"/>
        <v>0</v>
      </c>
      <c r="K180" s="35"/>
      <c r="L180" s="22">
        <f>SUM(K181:K186, J175:J180)</f>
        <v>0</v>
      </c>
    </row>
    <row r="181" spans="1:13" x14ac:dyDescent="0.3">
      <c r="B181">
        <v>5</v>
      </c>
      <c r="C181" s="35"/>
      <c r="D181" s="35"/>
      <c r="E181" s="22">
        <f t="shared" si="74"/>
        <v>0</v>
      </c>
      <c r="F181" s="22">
        <f t="shared" si="75"/>
        <v>0</v>
      </c>
      <c r="G181" s="22">
        <f t="shared" si="76"/>
        <v>0</v>
      </c>
      <c r="H181" s="22">
        <f t="shared" si="77"/>
        <v>0</v>
      </c>
      <c r="I181" s="22">
        <f t="shared" si="78"/>
        <v>0</v>
      </c>
      <c r="J181" s="22">
        <f t="shared" si="79"/>
        <v>0</v>
      </c>
      <c r="K181" s="35"/>
      <c r="L181" s="22">
        <f>SUM(K182:K186, J175:J181)</f>
        <v>0</v>
      </c>
    </row>
    <row r="182" spans="1:13" x14ac:dyDescent="0.3">
      <c r="B182">
        <v>6</v>
      </c>
      <c r="C182" s="35"/>
      <c r="D182" s="35"/>
      <c r="E182" s="22">
        <f t="shared" si="74"/>
        <v>0</v>
      </c>
      <c r="F182" s="22">
        <f t="shared" si="75"/>
        <v>0</v>
      </c>
      <c r="G182" s="22">
        <f t="shared" si="76"/>
        <v>0</v>
      </c>
      <c r="H182" s="22">
        <f t="shared" si="77"/>
        <v>0</v>
      </c>
      <c r="I182" s="22">
        <f t="shared" si="78"/>
        <v>0</v>
      </c>
      <c r="J182" s="22">
        <f t="shared" si="79"/>
        <v>0</v>
      </c>
      <c r="K182" s="35"/>
      <c r="L182" s="22">
        <f>SUM(K183:K186, J175:J182)</f>
        <v>0</v>
      </c>
    </row>
    <row r="183" spans="1:13" x14ac:dyDescent="0.3">
      <c r="B183">
        <v>7</v>
      </c>
      <c r="C183" s="35"/>
      <c r="D183" s="35"/>
      <c r="E183" s="22">
        <f t="shared" si="74"/>
        <v>0</v>
      </c>
      <c r="F183" s="22">
        <f t="shared" si="75"/>
        <v>0</v>
      </c>
      <c r="G183" s="22">
        <f t="shared" si="76"/>
        <v>0</v>
      </c>
      <c r="H183" s="22">
        <f t="shared" si="77"/>
        <v>0</v>
      </c>
      <c r="I183" s="22">
        <f t="shared" si="78"/>
        <v>0</v>
      </c>
      <c r="J183" s="22">
        <f t="shared" si="79"/>
        <v>0</v>
      </c>
      <c r="K183" s="35"/>
      <c r="L183" s="22">
        <f>SUM(K184:K186, J175:J183)</f>
        <v>0</v>
      </c>
    </row>
    <row r="184" spans="1:13" x14ac:dyDescent="0.3">
      <c r="B184">
        <v>8</v>
      </c>
      <c r="C184" s="35"/>
      <c r="D184" s="35"/>
      <c r="E184" s="22">
        <f t="shared" si="74"/>
        <v>0</v>
      </c>
      <c r="F184" s="22">
        <f t="shared" si="75"/>
        <v>0</v>
      </c>
      <c r="G184" s="22">
        <f t="shared" si="76"/>
        <v>0</v>
      </c>
      <c r="H184" s="22">
        <f t="shared" si="77"/>
        <v>0</v>
      </c>
      <c r="I184" s="22">
        <f t="shared" si="78"/>
        <v>0</v>
      </c>
      <c r="J184" s="22">
        <f t="shared" si="79"/>
        <v>0</v>
      </c>
      <c r="K184" s="35"/>
      <c r="L184" s="22">
        <f>SUM(K185:K186, J175:J184)</f>
        <v>0</v>
      </c>
    </row>
    <row r="185" spans="1:13" x14ac:dyDescent="0.3">
      <c r="B185">
        <v>9</v>
      </c>
      <c r="C185" s="35"/>
      <c r="D185" s="35"/>
      <c r="E185" s="22">
        <f t="shared" si="74"/>
        <v>0</v>
      </c>
      <c r="F185" s="22">
        <f t="shared" si="75"/>
        <v>0</v>
      </c>
      <c r="G185" s="22">
        <f t="shared" si="76"/>
        <v>0</v>
      </c>
      <c r="H185" s="22">
        <f t="shared" si="77"/>
        <v>0</v>
      </c>
      <c r="I185" s="22">
        <f t="shared" si="78"/>
        <v>0</v>
      </c>
      <c r="J185" s="22">
        <f t="shared" si="79"/>
        <v>0</v>
      </c>
      <c r="K185" s="35"/>
      <c r="L185" s="22">
        <f>SUM(K186, J175:J185)</f>
        <v>0</v>
      </c>
    </row>
    <row r="186" spans="1:13" x14ac:dyDescent="0.3">
      <c r="B186">
        <v>10</v>
      </c>
      <c r="C186" s="35"/>
      <c r="D186" s="35"/>
      <c r="E186" s="22">
        <f t="shared" si="74"/>
        <v>0</v>
      </c>
      <c r="F186" s="22">
        <f t="shared" si="75"/>
        <v>0</v>
      </c>
      <c r="G186" s="22">
        <f t="shared" si="76"/>
        <v>0</v>
      </c>
      <c r="H186" s="22">
        <f t="shared" si="77"/>
        <v>0</v>
      </c>
      <c r="I186" s="22">
        <f t="shared" si="78"/>
        <v>0</v>
      </c>
      <c r="J186" s="22">
        <f t="shared" si="79"/>
        <v>0</v>
      </c>
      <c r="K186" s="35"/>
      <c r="L186" s="22">
        <f>SUM(J175:J186)</f>
        <v>0</v>
      </c>
    </row>
    <row r="187" spans="1:13" x14ac:dyDescent="0.3">
      <c r="B187" t="s">
        <v>14</v>
      </c>
      <c r="C187" s="22">
        <f>SUM(C175:C186)</f>
        <v>0</v>
      </c>
      <c r="D187" s="22"/>
      <c r="E187" s="22">
        <f t="shared" ref="E187:J187" si="80">SUM(E175:E186)</f>
        <v>0</v>
      </c>
      <c r="F187" s="22">
        <f t="shared" si="80"/>
        <v>0</v>
      </c>
      <c r="G187" s="22">
        <f t="shared" si="80"/>
        <v>0</v>
      </c>
      <c r="H187" s="22">
        <f t="shared" si="80"/>
        <v>0</v>
      </c>
      <c r="I187" s="22">
        <f t="shared" si="80"/>
        <v>0</v>
      </c>
      <c r="J187" s="22">
        <f t="shared" si="80"/>
        <v>0</v>
      </c>
      <c r="K187" s="22"/>
      <c r="L187" s="22"/>
    </row>
    <row r="189" spans="1:13" x14ac:dyDescent="0.3">
      <c r="A189" s="47" t="s">
        <v>46</v>
      </c>
      <c r="B189" s="47"/>
      <c r="C189" s="47"/>
      <c r="D189" s="47"/>
      <c r="E189" s="47"/>
      <c r="F189" s="47"/>
      <c r="G189" s="47"/>
      <c r="H189" s="47"/>
      <c r="I189" s="47"/>
      <c r="J189" s="47"/>
      <c r="K189" s="47"/>
      <c r="L189" s="47"/>
      <c r="M189" s="47"/>
    </row>
    <row r="190" spans="1:13" ht="28.8" x14ac:dyDescent="0.3">
      <c r="A190" s="1" t="s">
        <v>0</v>
      </c>
      <c r="B190" s="1" t="s">
        <v>1</v>
      </c>
      <c r="C190" s="1" t="s">
        <v>44</v>
      </c>
      <c r="D190" s="1" t="s">
        <v>51</v>
      </c>
      <c r="E190" s="1" t="s">
        <v>28</v>
      </c>
      <c r="F190" s="1" t="s">
        <v>27</v>
      </c>
      <c r="G190" s="1" t="s">
        <v>29</v>
      </c>
      <c r="H190" s="1" t="s">
        <v>30</v>
      </c>
      <c r="I190" s="1" t="s">
        <v>31</v>
      </c>
      <c r="J190" s="1" t="s">
        <v>7</v>
      </c>
      <c r="K190" s="1" t="s">
        <v>9</v>
      </c>
      <c r="L190" s="1" t="s">
        <v>8</v>
      </c>
    </row>
    <row r="191" spans="1:13" x14ac:dyDescent="0.3">
      <c r="B191">
        <v>11</v>
      </c>
      <c r="C191" s="35"/>
      <c r="D191" s="35"/>
      <c r="E191" s="22">
        <f>(0.00668*C191*D191)/2000</f>
        <v>0</v>
      </c>
      <c r="F191" s="22">
        <f>(0.031*C191*D191)/2000</f>
        <v>0</v>
      </c>
      <c r="G191" s="22">
        <f>(0.000012*C191*D191)/2000</f>
        <v>0</v>
      </c>
      <c r="H191" s="22">
        <f>(0.0000247*C191*D191)/2000</f>
        <v>0</v>
      </c>
      <c r="I191" s="22">
        <f>(0.0022*C191*D191)/2000</f>
        <v>0</v>
      </c>
      <c r="J191" s="22">
        <f>SUM(E191:I191)</f>
        <v>0</v>
      </c>
      <c r="K191" s="35"/>
      <c r="L191" s="22">
        <f>SUM(K192:K202, J191)</f>
        <v>0</v>
      </c>
    </row>
    <row r="192" spans="1:13" x14ac:dyDescent="0.3">
      <c r="B192">
        <v>12</v>
      </c>
      <c r="C192" s="35"/>
      <c r="D192" s="35"/>
      <c r="E192" s="22">
        <f t="shared" ref="E192:E202" si="81">(0.00668*C192*D192)/2000</f>
        <v>0</v>
      </c>
      <c r="F192" s="22">
        <f t="shared" ref="F192:F202" si="82">(0.031*C192*D192)/2000</f>
        <v>0</v>
      </c>
      <c r="G192" s="22">
        <f t="shared" ref="G192:G202" si="83">(0.000012*C192*D192)/2000</f>
        <v>0</v>
      </c>
      <c r="H192" s="22">
        <f t="shared" ref="H192:H202" si="84">(0.0000247*C192*D192)/2000</f>
        <v>0</v>
      </c>
      <c r="I192" s="22">
        <f t="shared" ref="I192:I202" si="85">(0.0022*C192*D192)/2000</f>
        <v>0</v>
      </c>
      <c r="J192" s="22">
        <f t="shared" ref="J192:J202" si="86">SUM(E192:I192)</f>
        <v>0</v>
      </c>
      <c r="K192" s="35"/>
      <c r="L192" s="22">
        <f>SUM(K193:K202, J191:J192)</f>
        <v>0</v>
      </c>
    </row>
    <row r="193" spans="1:13" x14ac:dyDescent="0.3">
      <c r="B193">
        <v>1</v>
      </c>
      <c r="C193" s="35"/>
      <c r="D193" s="35"/>
      <c r="E193" s="22">
        <f t="shared" si="81"/>
        <v>0</v>
      </c>
      <c r="F193" s="22">
        <f t="shared" si="82"/>
        <v>0</v>
      </c>
      <c r="G193" s="22">
        <f t="shared" si="83"/>
        <v>0</v>
      </c>
      <c r="H193" s="22">
        <f t="shared" si="84"/>
        <v>0</v>
      </c>
      <c r="I193" s="22">
        <f t="shared" si="85"/>
        <v>0</v>
      </c>
      <c r="J193" s="22">
        <f t="shared" si="86"/>
        <v>0</v>
      </c>
      <c r="K193" s="35"/>
      <c r="L193" s="22">
        <f>SUM(K194:K202, J191:J193)</f>
        <v>0</v>
      </c>
    </row>
    <row r="194" spans="1:13" x14ac:dyDescent="0.3">
      <c r="B194">
        <v>2</v>
      </c>
      <c r="C194" s="35"/>
      <c r="D194" s="35"/>
      <c r="E194" s="22">
        <f t="shared" si="81"/>
        <v>0</v>
      </c>
      <c r="F194" s="22">
        <f t="shared" si="82"/>
        <v>0</v>
      </c>
      <c r="G194" s="22">
        <f t="shared" si="83"/>
        <v>0</v>
      </c>
      <c r="H194" s="22">
        <f t="shared" si="84"/>
        <v>0</v>
      </c>
      <c r="I194" s="22">
        <f t="shared" si="85"/>
        <v>0</v>
      </c>
      <c r="J194" s="22">
        <f t="shared" si="86"/>
        <v>0</v>
      </c>
      <c r="K194" s="35"/>
      <c r="L194" s="22">
        <f>SUM(K195:K202, J191:J194)</f>
        <v>0</v>
      </c>
    </row>
    <row r="195" spans="1:13" x14ac:dyDescent="0.3">
      <c r="B195">
        <v>3</v>
      </c>
      <c r="C195" s="35"/>
      <c r="D195" s="35"/>
      <c r="E195" s="22">
        <f t="shared" si="81"/>
        <v>0</v>
      </c>
      <c r="F195" s="22">
        <f t="shared" si="82"/>
        <v>0</v>
      </c>
      <c r="G195" s="22">
        <f t="shared" si="83"/>
        <v>0</v>
      </c>
      <c r="H195" s="22">
        <f t="shared" si="84"/>
        <v>0</v>
      </c>
      <c r="I195" s="22">
        <f t="shared" si="85"/>
        <v>0</v>
      </c>
      <c r="J195" s="22">
        <f t="shared" si="86"/>
        <v>0</v>
      </c>
      <c r="K195" s="35"/>
      <c r="L195" s="22">
        <f>SUM(K196:K202, J191:J195)</f>
        <v>0</v>
      </c>
    </row>
    <row r="196" spans="1:13" x14ac:dyDescent="0.3">
      <c r="B196">
        <v>4</v>
      </c>
      <c r="C196" s="35"/>
      <c r="D196" s="35"/>
      <c r="E196" s="22">
        <f t="shared" si="81"/>
        <v>0</v>
      </c>
      <c r="F196" s="22">
        <f t="shared" si="82"/>
        <v>0</v>
      </c>
      <c r="G196" s="22">
        <f t="shared" si="83"/>
        <v>0</v>
      </c>
      <c r="H196" s="22">
        <f t="shared" si="84"/>
        <v>0</v>
      </c>
      <c r="I196" s="22">
        <f t="shared" si="85"/>
        <v>0</v>
      </c>
      <c r="J196" s="22">
        <f t="shared" si="86"/>
        <v>0</v>
      </c>
      <c r="K196" s="35"/>
      <c r="L196" s="22">
        <f>SUM(K197:K202, J191:J196)</f>
        <v>0</v>
      </c>
    </row>
    <row r="197" spans="1:13" x14ac:dyDescent="0.3">
      <c r="B197">
        <v>5</v>
      </c>
      <c r="C197" s="35"/>
      <c r="D197" s="35"/>
      <c r="E197" s="22">
        <f t="shared" si="81"/>
        <v>0</v>
      </c>
      <c r="F197" s="22">
        <f t="shared" si="82"/>
        <v>0</v>
      </c>
      <c r="G197" s="22">
        <f t="shared" si="83"/>
        <v>0</v>
      </c>
      <c r="H197" s="22">
        <f t="shared" si="84"/>
        <v>0</v>
      </c>
      <c r="I197" s="22">
        <f t="shared" si="85"/>
        <v>0</v>
      </c>
      <c r="J197" s="22">
        <f t="shared" si="86"/>
        <v>0</v>
      </c>
      <c r="K197" s="35"/>
      <c r="L197" s="22">
        <f>SUM(K198:K202, J191:J197)</f>
        <v>0</v>
      </c>
    </row>
    <row r="198" spans="1:13" x14ac:dyDescent="0.3">
      <c r="B198">
        <v>6</v>
      </c>
      <c r="C198" s="35"/>
      <c r="D198" s="35"/>
      <c r="E198" s="22">
        <f t="shared" si="81"/>
        <v>0</v>
      </c>
      <c r="F198" s="22">
        <f t="shared" si="82"/>
        <v>0</v>
      </c>
      <c r="G198" s="22">
        <f t="shared" si="83"/>
        <v>0</v>
      </c>
      <c r="H198" s="22">
        <f t="shared" si="84"/>
        <v>0</v>
      </c>
      <c r="I198" s="22">
        <f t="shared" si="85"/>
        <v>0</v>
      </c>
      <c r="J198" s="22">
        <f t="shared" si="86"/>
        <v>0</v>
      </c>
      <c r="K198" s="35"/>
      <c r="L198" s="22">
        <f>SUM(K199:K202, J191:J198)</f>
        <v>0</v>
      </c>
    </row>
    <row r="199" spans="1:13" x14ac:dyDescent="0.3">
      <c r="B199">
        <v>7</v>
      </c>
      <c r="C199" s="35"/>
      <c r="D199" s="35"/>
      <c r="E199" s="22">
        <f t="shared" si="81"/>
        <v>0</v>
      </c>
      <c r="F199" s="22">
        <f t="shared" si="82"/>
        <v>0</v>
      </c>
      <c r="G199" s="22">
        <f t="shared" si="83"/>
        <v>0</v>
      </c>
      <c r="H199" s="22">
        <f t="shared" si="84"/>
        <v>0</v>
      </c>
      <c r="I199" s="22">
        <f t="shared" si="85"/>
        <v>0</v>
      </c>
      <c r="J199" s="22">
        <f t="shared" si="86"/>
        <v>0</v>
      </c>
      <c r="K199" s="35"/>
      <c r="L199" s="22">
        <f>SUM(K200:K202, J191:J199)</f>
        <v>0</v>
      </c>
    </row>
    <row r="200" spans="1:13" x14ac:dyDescent="0.3">
      <c r="B200">
        <v>8</v>
      </c>
      <c r="C200" s="35"/>
      <c r="D200" s="35"/>
      <c r="E200" s="22">
        <f t="shared" si="81"/>
        <v>0</v>
      </c>
      <c r="F200" s="22">
        <f t="shared" si="82"/>
        <v>0</v>
      </c>
      <c r="G200" s="22">
        <f t="shared" si="83"/>
        <v>0</v>
      </c>
      <c r="H200" s="22">
        <f t="shared" si="84"/>
        <v>0</v>
      </c>
      <c r="I200" s="22">
        <f t="shared" si="85"/>
        <v>0</v>
      </c>
      <c r="J200" s="22">
        <f t="shared" si="86"/>
        <v>0</v>
      </c>
      <c r="K200" s="35"/>
      <c r="L200" s="22">
        <f>SUM(K201:K202, J191:J200)</f>
        <v>0</v>
      </c>
    </row>
    <row r="201" spans="1:13" x14ac:dyDescent="0.3">
      <c r="B201">
        <v>9</v>
      </c>
      <c r="C201" s="35"/>
      <c r="D201" s="35"/>
      <c r="E201" s="22">
        <f t="shared" si="81"/>
        <v>0</v>
      </c>
      <c r="F201" s="22">
        <f t="shared" si="82"/>
        <v>0</v>
      </c>
      <c r="G201" s="22">
        <f t="shared" si="83"/>
        <v>0</v>
      </c>
      <c r="H201" s="22">
        <f t="shared" si="84"/>
        <v>0</v>
      </c>
      <c r="I201" s="22">
        <f t="shared" si="85"/>
        <v>0</v>
      </c>
      <c r="J201" s="22">
        <f t="shared" si="86"/>
        <v>0</v>
      </c>
      <c r="K201" s="35"/>
      <c r="L201" s="22">
        <f>SUM(K202, J191:J201)</f>
        <v>0</v>
      </c>
    </row>
    <row r="202" spans="1:13" x14ac:dyDescent="0.3">
      <c r="B202">
        <v>10</v>
      </c>
      <c r="C202" s="35"/>
      <c r="D202" s="35"/>
      <c r="E202" s="22">
        <f t="shared" si="81"/>
        <v>0</v>
      </c>
      <c r="F202" s="22">
        <f t="shared" si="82"/>
        <v>0</v>
      </c>
      <c r="G202" s="22">
        <f t="shared" si="83"/>
        <v>0</v>
      </c>
      <c r="H202" s="22">
        <f t="shared" si="84"/>
        <v>0</v>
      </c>
      <c r="I202" s="22">
        <f t="shared" si="85"/>
        <v>0</v>
      </c>
      <c r="J202" s="22">
        <f t="shared" si="86"/>
        <v>0</v>
      </c>
      <c r="K202" s="35"/>
      <c r="L202" s="22">
        <f>SUM(J191:J202)</f>
        <v>0</v>
      </c>
    </row>
    <row r="203" spans="1:13" x14ac:dyDescent="0.3">
      <c r="B203" t="s">
        <v>14</v>
      </c>
      <c r="C203" s="22">
        <f>SUM(C191:C202)</f>
        <v>0</v>
      </c>
      <c r="D203" s="22"/>
      <c r="E203" s="22">
        <f t="shared" ref="E203:J203" si="87">SUM(E191:E202)</f>
        <v>0</v>
      </c>
      <c r="F203" s="22">
        <f t="shared" si="87"/>
        <v>0</v>
      </c>
      <c r="G203" s="22">
        <f t="shared" si="87"/>
        <v>0</v>
      </c>
      <c r="H203" s="22">
        <f t="shared" si="87"/>
        <v>0</v>
      </c>
      <c r="I203" s="22">
        <f t="shared" si="87"/>
        <v>0</v>
      </c>
      <c r="J203" s="22">
        <f t="shared" si="87"/>
        <v>0</v>
      </c>
      <c r="K203" s="22"/>
      <c r="L203" s="22"/>
    </row>
    <row r="205" spans="1:13" x14ac:dyDescent="0.3">
      <c r="A205" s="47" t="s">
        <v>47</v>
      </c>
      <c r="B205" s="47"/>
      <c r="C205" s="47"/>
      <c r="D205" s="47"/>
      <c r="E205" s="47"/>
      <c r="F205" s="47"/>
      <c r="G205" s="47"/>
      <c r="H205" s="47"/>
      <c r="I205" s="47"/>
      <c r="J205" s="47"/>
      <c r="K205" s="47"/>
      <c r="L205" s="47"/>
      <c r="M205" s="47"/>
    </row>
    <row r="206" spans="1:13" ht="28.8" x14ac:dyDescent="0.3">
      <c r="A206" s="1" t="s">
        <v>0</v>
      </c>
      <c r="B206" s="1" t="s">
        <v>1</v>
      </c>
      <c r="C206" s="1" t="s">
        <v>44</v>
      </c>
      <c r="D206" s="1" t="s">
        <v>51</v>
      </c>
      <c r="E206" s="1" t="s">
        <v>28</v>
      </c>
      <c r="F206" s="1" t="s">
        <v>27</v>
      </c>
      <c r="G206" s="1" t="s">
        <v>29</v>
      </c>
      <c r="H206" s="1" t="s">
        <v>30</v>
      </c>
      <c r="I206" s="1" t="s">
        <v>31</v>
      </c>
      <c r="J206" s="1" t="s">
        <v>7</v>
      </c>
      <c r="K206" s="1" t="s">
        <v>9</v>
      </c>
      <c r="L206" s="1" t="s">
        <v>8</v>
      </c>
    </row>
    <row r="207" spans="1:13" x14ac:dyDescent="0.3">
      <c r="B207">
        <v>11</v>
      </c>
      <c r="C207" s="35"/>
      <c r="D207" s="35"/>
      <c r="E207" s="22">
        <f>(0.00668*C207*D207)/2000</f>
        <v>0</v>
      </c>
      <c r="F207" s="22">
        <f>(0.031*C207*D207)/2000</f>
        <v>0</v>
      </c>
      <c r="G207" s="22">
        <f>(0.000012*C207*D207)/2000</f>
        <v>0</v>
      </c>
      <c r="H207" s="22">
        <f>(0.0000247*C207*D207)/2000</f>
        <v>0</v>
      </c>
      <c r="I207" s="22">
        <f>(0.0022*C207*D207)/2000</f>
        <v>0</v>
      </c>
      <c r="J207" s="22">
        <f>SUM(E207:I207)</f>
        <v>0</v>
      </c>
      <c r="K207" s="35"/>
      <c r="L207" s="22">
        <f>SUM(K208:K218, J207)</f>
        <v>0</v>
      </c>
    </row>
    <row r="208" spans="1:13" x14ac:dyDescent="0.3">
      <c r="B208">
        <v>12</v>
      </c>
      <c r="C208" s="35"/>
      <c r="D208" s="35"/>
      <c r="E208" s="22">
        <f t="shared" ref="E208:E218" si="88">(0.00668*C208*D208)/2000</f>
        <v>0</v>
      </c>
      <c r="F208" s="22">
        <f t="shared" ref="F208:F218" si="89">(0.031*C208*D208)/2000</f>
        <v>0</v>
      </c>
      <c r="G208" s="22">
        <f t="shared" ref="G208:G218" si="90">(0.000012*C208*D208)/2000</f>
        <v>0</v>
      </c>
      <c r="H208" s="22">
        <f t="shared" ref="H208:H218" si="91">(0.0000247*C208*D208)/2000</f>
        <v>0</v>
      </c>
      <c r="I208" s="22">
        <f t="shared" ref="I208:I218" si="92">(0.0022*C208*D208)/2000</f>
        <v>0</v>
      </c>
      <c r="J208" s="22">
        <f t="shared" ref="J208:J218" si="93">SUM(E208:I208)</f>
        <v>0</v>
      </c>
      <c r="K208" s="35"/>
      <c r="L208" s="22">
        <f>SUM(K209:K218, J207:J208)</f>
        <v>0</v>
      </c>
    </row>
    <row r="209" spans="1:13" x14ac:dyDescent="0.3">
      <c r="B209">
        <v>1</v>
      </c>
      <c r="C209" s="35"/>
      <c r="D209" s="35"/>
      <c r="E209" s="22">
        <f t="shared" si="88"/>
        <v>0</v>
      </c>
      <c r="F209" s="22">
        <f t="shared" si="89"/>
        <v>0</v>
      </c>
      <c r="G209" s="22">
        <f t="shared" si="90"/>
        <v>0</v>
      </c>
      <c r="H209" s="22">
        <f t="shared" si="91"/>
        <v>0</v>
      </c>
      <c r="I209" s="22">
        <f t="shared" si="92"/>
        <v>0</v>
      </c>
      <c r="J209" s="22">
        <f t="shared" si="93"/>
        <v>0</v>
      </c>
      <c r="K209" s="35"/>
      <c r="L209" s="22">
        <f>SUM(K210:K218, J207:J209)</f>
        <v>0</v>
      </c>
    </row>
    <row r="210" spans="1:13" x14ac:dyDescent="0.3">
      <c r="B210">
        <v>2</v>
      </c>
      <c r="C210" s="35"/>
      <c r="D210" s="35"/>
      <c r="E210" s="22">
        <f t="shared" si="88"/>
        <v>0</v>
      </c>
      <c r="F210" s="22">
        <f t="shared" si="89"/>
        <v>0</v>
      </c>
      <c r="G210" s="22">
        <f t="shared" si="90"/>
        <v>0</v>
      </c>
      <c r="H210" s="22">
        <f t="shared" si="91"/>
        <v>0</v>
      </c>
      <c r="I210" s="22">
        <f t="shared" si="92"/>
        <v>0</v>
      </c>
      <c r="J210" s="22">
        <f t="shared" si="93"/>
        <v>0</v>
      </c>
      <c r="K210" s="35"/>
      <c r="L210" s="22">
        <f>SUM(K211:K218, J207:J210)</f>
        <v>0</v>
      </c>
    </row>
    <row r="211" spans="1:13" x14ac:dyDescent="0.3">
      <c r="B211">
        <v>3</v>
      </c>
      <c r="C211" s="35"/>
      <c r="D211" s="35"/>
      <c r="E211" s="22">
        <f t="shared" si="88"/>
        <v>0</v>
      </c>
      <c r="F211" s="22">
        <f t="shared" si="89"/>
        <v>0</v>
      </c>
      <c r="G211" s="22">
        <f t="shared" si="90"/>
        <v>0</v>
      </c>
      <c r="H211" s="22">
        <f t="shared" si="91"/>
        <v>0</v>
      </c>
      <c r="I211" s="22">
        <f t="shared" si="92"/>
        <v>0</v>
      </c>
      <c r="J211" s="22">
        <f t="shared" si="93"/>
        <v>0</v>
      </c>
      <c r="K211" s="35"/>
      <c r="L211" s="22">
        <f>SUM(K212:K218, J207:J211)</f>
        <v>0</v>
      </c>
    </row>
    <row r="212" spans="1:13" x14ac:dyDescent="0.3">
      <c r="B212">
        <v>4</v>
      </c>
      <c r="C212" s="35"/>
      <c r="D212" s="35"/>
      <c r="E212" s="22">
        <f t="shared" si="88"/>
        <v>0</v>
      </c>
      <c r="F212" s="22">
        <f t="shared" si="89"/>
        <v>0</v>
      </c>
      <c r="G212" s="22">
        <f t="shared" si="90"/>
        <v>0</v>
      </c>
      <c r="H212" s="22">
        <f t="shared" si="91"/>
        <v>0</v>
      </c>
      <c r="I212" s="22">
        <f t="shared" si="92"/>
        <v>0</v>
      </c>
      <c r="J212" s="22">
        <f t="shared" si="93"/>
        <v>0</v>
      </c>
      <c r="K212" s="35"/>
      <c r="L212" s="22">
        <f>SUM(K213:K218, J207:J212)</f>
        <v>0</v>
      </c>
    </row>
    <row r="213" spans="1:13" x14ac:dyDescent="0.3">
      <c r="B213">
        <v>5</v>
      </c>
      <c r="C213" s="35"/>
      <c r="D213" s="35"/>
      <c r="E213" s="22">
        <f t="shared" si="88"/>
        <v>0</v>
      </c>
      <c r="F213" s="22">
        <f t="shared" si="89"/>
        <v>0</v>
      </c>
      <c r="G213" s="22">
        <f t="shared" si="90"/>
        <v>0</v>
      </c>
      <c r="H213" s="22">
        <f t="shared" si="91"/>
        <v>0</v>
      </c>
      <c r="I213" s="22">
        <f t="shared" si="92"/>
        <v>0</v>
      </c>
      <c r="J213" s="22">
        <f t="shared" si="93"/>
        <v>0</v>
      </c>
      <c r="K213" s="35"/>
      <c r="L213" s="22">
        <f>SUM(K214:K218, J207:J213)</f>
        <v>0</v>
      </c>
    </row>
    <row r="214" spans="1:13" x14ac:dyDescent="0.3">
      <c r="B214">
        <v>6</v>
      </c>
      <c r="C214" s="35"/>
      <c r="D214" s="35"/>
      <c r="E214" s="22">
        <f t="shared" si="88"/>
        <v>0</v>
      </c>
      <c r="F214" s="22">
        <f t="shared" si="89"/>
        <v>0</v>
      </c>
      <c r="G214" s="22">
        <f t="shared" si="90"/>
        <v>0</v>
      </c>
      <c r="H214" s="22">
        <f t="shared" si="91"/>
        <v>0</v>
      </c>
      <c r="I214" s="22">
        <f t="shared" si="92"/>
        <v>0</v>
      </c>
      <c r="J214" s="22">
        <f t="shared" si="93"/>
        <v>0</v>
      </c>
      <c r="K214" s="35"/>
      <c r="L214" s="22">
        <f>SUM(K215:K218, J207:J214)</f>
        <v>0</v>
      </c>
    </row>
    <row r="215" spans="1:13" x14ac:dyDescent="0.3">
      <c r="B215">
        <v>7</v>
      </c>
      <c r="C215" s="35"/>
      <c r="D215" s="35"/>
      <c r="E215" s="22">
        <f t="shared" si="88"/>
        <v>0</v>
      </c>
      <c r="F215" s="22">
        <f t="shared" si="89"/>
        <v>0</v>
      </c>
      <c r="G215" s="22">
        <f t="shared" si="90"/>
        <v>0</v>
      </c>
      <c r="H215" s="22">
        <f t="shared" si="91"/>
        <v>0</v>
      </c>
      <c r="I215" s="22">
        <f t="shared" si="92"/>
        <v>0</v>
      </c>
      <c r="J215" s="22">
        <f t="shared" si="93"/>
        <v>0</v>
      </c>
      <c r="K215" s="35"/>
      <c r="L215" s="22">
        <f>SUM(K216:K218, J207:J215)</f>
        <v>0</v>
      </c>
    </row>
    <row r="216" spans="1:13" x14ac:dyDescent="0.3">
      <c r="B216">
        <v>8</v>
      </c>
      <c r="C216" s="35"/>
      <c r="D216" s="35"/>
      <c r="E216" s="22">
        <f t="shared" si="88"/>
        <v>0</v>
      </c>
      <c r="F216" s="22">
        <f t="shared" si="89"/>
        <v>0</v>
      </c>
      <c r="G216" s="22">
        <f t="shared" si="90"/>
        <v>0</v>
      </c>
      <c r="H216" s="22">
        <f t="shared" si="91"/>
        <v>0</v>
      </c>
      <c r="I216" s="22">
        <f t="shared" si="92"/>
        <v>0</v>
      </c>
      <c r="J216" s="22">
        <f t="shared" si="93"/>
        <v>0</v>
      </c>
      <c r="K216" s="35"/>
      <c r="L216" s="22">
        <f>SUM(K217:K218, J207:J216)</f>
        <v>0</v>
      </c>
    </row>
    <row r="217" spans="1:13" x14ac:dyDescent="0.3">
      <c r="B217">
        <v>9</v>
      </c>
      <c r="C217" s="35"/>
      <c r="D217" s="35"/>
      <c r="E217" s="22">
        <f t="shared" si="88"/>
        <v>0</v>
      </c>
      <c r="F217" s="22">
        <f t="shared" si="89"/>
        <v>0</v>
      </c>
      <c r="G217" s="22">
        <f t="shared" si="90"/>
        <v>0</v>
      </c>
      <c r="H217" s="22">
        <f t="shared" si="91"/>
        <v>0</v>
      </c>
      <c r="I217" s="22">
        <f t="shared" si="92"/>
        <v>0</v>
      </c>
      <c r="J217" s="22">
        <f t="shared" si="93"/>
        <v>0</v>
      </c>
      <c r="K217" s="35"/>
      <c r="L217" s="22">
        <f>SUM(K218, J207:J217)</f>
        <v>0</v>
      </c>
    </row>
    <row r="218" spans="1:13" x14ac:dyDescent="0.3">
      <c r="B218">
        <v>10</v>
      </c>
      <c r="C218" s="35"/>
      <c r="D218" s="35"/>
      <c r="E218" s="22">
        <f t="shared" si="88"/>
        <v>0</v>
      </c>
      <c r="F218" s="22">
        <f t="shared" si="89"/>
        <v>0</v>
      </c>
      <c r="G218" s="22">
        <f t="shared" si="90"/>
        <v>0</v>
      </c>
      <c r="H218" s="22">
        <f t="shared" si="91"/>
        <v>0</v>
      </c>
      <c r="I218" s="22">
        <f t="shared" si="92"/>
        <v>0</v>
      </c>
      <c r="J218" s="22">
        <f t="shared" si="93"/>
        <v>0</v>
      </c>
      <c r="K218" s="35"/>
      <c r="L218" s="22">
        <f>SUM(J207:J218)</f>
        <v>0</v>
      </c>
    </row>
    <row r="219" spans="1:13" x14ac:dyDescent="0.3">
      <c r="B219" t="s">
        <v>14</v>
      </c>
      <c r="C219" s="22">
        <f>SUM(C207:C218)</f>
        <v>0</v>
      </c>
      <c r="D219" s="22"/>
      <c r="E219" s="22">
        <f t="shared" ref="E219:J219" si="94">SUM(E207:E218)</f>
        <v>0</v>
      </c>
      <c r="F219" s="22">
        <f t="shared" si="94"/>
        <v>0</v>
      </c>
      <c r="G219" s="22">
        <f t="shared" si="94"/>
        <v>0</v>
      </c>
      <c r="H219" s="22">
        <f t="shared" si="94"/>
        <v>0</v>
      </c>
      <c r="I219" s="22">
        <f t="shared" si="94"/>
        <v>0</v>
      </c>
      <c r="J219" s="22">
        <f t="shared" si="94"/>
        <v>0</v>
      </c>
      <c r="K219" s="22"/>
      <c r="L219" s="22"/>
    </row>
    <row r="221" spans="1:13" x14ac:dyDescent="0.3">
      <c r="A221" s="47" t="s">
        <v>48</v>
      </c>
      <c r="B221" s="47"/>
      <c r="C221" s="47"/>
      <c r="D221" s="47"/>
      <c r="E221" s="47"/>
      <c r="F221" s="47"/>
      <c r="G221" s="47"/>
      <c r="H221" s="47"/>
      <c r="I221" s="47"/>
      <c r="J221" s="47"/>
      <c r="K221" s="47"/>
      <c r="L221" s="47"/>
      <c r="M221" s="47"/>
    </row>
    <row r="222" spans="1:13" ht="28.8" x14ac:dyDescent="0.3">
      <c r="A222" s="1" t="s">
        <v>0</v>
      </c>
      <c r="B222" s="1" t="s">
        <v>1</v>
      </c>
      <c r="C222" s="1" t="s">
        <v>44</v>
      </c>
      <c r="D222" s="1" t="s">
        <v>51</v>
      </c>
      <c r="E222" s="1" t="s">
        <v>28</v>
      </c>
      <c r="F222" s="1" t="s">
        <v>27</v>
      </c>
      <c r="G222" s="1" t="s">
        <v>29</v>
      </c>
      <c r="H222" s="1" t="s">
        <v>30</v>
      </c>
      <c r="I222" s="1" t="s">
        <v>31</v>
      </c>
      <c r="J222" s="1" t="s">
        <v>7</v>
      </c>
      <c r="K222" s="1" t="s">
        <v>9</v>
      </c>
      <c r="L222" s="1" t="s">
        <v>8</v>
      </c>
    </row>
    <row r="223" spans="1:13" x14ac:dyDescent="0.3">
      <c r="B223">
        <v>11</v>
      </c>
      <c r="C223" s="35"/>
      <c r="D223" s="35"/>
      <c r="E223" s="22">
        <f>(0.00668*C223*D223)/2000</f>
        <v>0</v>
      </c>
      <c r="F223" s="22">
        <f>(0.031*C223*D223)/2000</f>
        <v>0</v>
      </c>
      <c r="G223" s="22">
        <f>(0.000012*C223*D223)/2000</f>
        <v>0</v>
      </c>
      <c r="H223" s="22">
        <f>(0.0000247*C223*D223)/2000</f>
        <v>0</v>
      </c>
      <c r="I223" s="22">
        <f>(0.0022*C223*D223)/2000</f>
        <v>0</v>
      </c>
      <c r="J223" s="22">
        <f>SUM(E223:I223)</f>
        <v>0</v>
      </c>
      <c r="K223" s="35"/>
      <c r="L223" s="22">
        <f>SUM(K224:K234, J223)</f>
        <v>0</v>
      </c>
    </row>
    <row r="224" spans="1:13" x14ac:dyDescent="0.3">
      <c r="B224">
        <v>12</v>
      </c>
      <c r="C224" s="35"/>
      <c r="D224" s="35"/>
      <c r="E224" s="22">
        <f t="shared" ref="E224:E234" si="95">(0.00668*C224*D224)/2000</f>
        <v>0</v>
      </c>
      <c r="F224" s="22">
        <f t="shared" ref="F224:F234" si="96">(0.031*C224*D224)/2000</f>
        <v>0</v>
      </c>
      <c r="G224" s="22">
        <f t="shared" ref="G224:G234" si="97">(0.000012*C224*D224)/2000</f>
        <v>0</v>
      </c>
      <c r="H224" s="22">
        <f t="shared" ref="H224:H234" si="98">(0.0000247*C224*D224)/2000</f>
        <v>0</v>
      </c>
      <c r="I224" s="22">
        <f t="shared" ref="I224:I234" si="99">(0.0022*C224*D224)/2000</f>
        <v>0</v>
      </c>
      <c r="J224" s="22">
        <f t="shared" ref="J224:J234" si="100">SUM(E224:I224)</f>
        <v>0</v>
      </c>
      <c r="K224" s="35"/>
      <c r="L224" s="22">
        <f>SUM(K225:K234, J223:J224)</f>
        <v>0</v>
      </c>
    </row>
    <row r="225" spans="2:12" x14ac:dyDescent="0.3">
      <c r="B225">
        <v>1</v>
      </c>
      <c r="C225" s="35"/>
      <c r="D225" s="35"/>
      <c r="E225" s="22">
        <f t="shared" si="95"/>
        <v>0</v>
      </c>
      <c r="F225" s="22">
        <f t="shared" si="96"/>
        <v>0</v>
      </c>
      <c r="G225" s="22">
        <f t="shared" si="97"/>
        <v>0</v>
      </c>
      <c r="H225" s="22">
        <f t="shared" si="98"/>
        <v>0</v>
      </c>
      <c r="I225" s="22">
        <f t="shared" si="99"/>
        <v>0</v>
      </c>
      <c r="J225" s="22">
        <f t="shared" si="100"/>
        <v>0</v>
      </c>
      <c r="K225" s="35"/>
      <c r="L225" s="22">
        <f>SUM(K226:K234, J223:J225)</f>
        <v>0</v>
      </c>
    </row>
    <row r="226" spans="2:12" x14ac:dyDescent="0.3">
      <c r="B226">
        <v>2</v>
      </c>
      <c r="C226" s="35"/>
      <c r="D226" s="35"/>
      <c r="E226" s="22">
        <f t="shared" si="95"/>
        <v>0</v>
      </c>
      <c r="F226" s="22">
        <f t="shared" si="96"/>
        <v>0</v>
      </c>
      <c r="G226" s="22">
        <f t="shared" si="97"/>
        <v>0</v>
      </c>
      <c r="H226" s="22">
        <f t="shared" si="98"/>
        <v>0</v>
      </c>
      <c r="I226" s="22">
        <f t="shared" si="99"/>
        <v>0</v>
      </c>
      <c r="J226" s="22">
        <f t="shared" si="100"/>
        <v>0</v>
      </c>
      <c r="K226" s="35"/>
      <c r="L226" s="22">
        <f>SUM(K227:K234, J223:J226)</f>
        <v>0</v>
      </c>
    </row>
    <row r="227" spans="2:12" x14ac:dyDescent="0.3">
      <c r="B227">
        <v>3</v>
      </c>
      <c r="C227" s="35"/>
      <c r="D227" s="35"/>
      <c r="E227" s="22">
        <f t="shared" si="95"/>
        <v>0</v>
      </c>
      <c r="F227" s="22">
        <f t="shared" si="96"/>
        <v>0</v>
      </c>
      <c r="G227" s="22">
        <f t="shared" si="97"/>
        <v>0</v>
      </c>
      <c r="H227" s="22">
        <f t="shared" si="98"/>
        <v>0</v>
      </c>
      <c r="I227" s="22">
        <f t="shared" si="99"/>
        <v>0</v>
      </c>
      <c r="J227" s="22">
        <f t="shared" si="100"/>
        <v>0</v>
      </c>
      <c r="K227" s="35"/>
      <c r="L227" s="22">
        <f>SUM(K228:K234, J223:J227)</f>
        <v>0</v>
      </c>
    </row>
    <row r="228" spans="2:12" x14ac:dyDescent="0.3">
      <c r="B228">
        <v>4</v>
      </c>
      <c r="C228" s="35"/>
      <c r="D228" s="35"/>
      <c r="E228" s="22">
        <f t="shared" si="95"/>
        <v>0</v>
      </c>
      <c r="F228" s="22">
        <f t="shared" si="96"/>
        <v>0</v>
      </c>
      <c r="G228" s="22">
        <f t="shared" si="97"/>
        <v>0</v>
      </c>
      <c r="H228" s="22">
        <f t="shared" si="98"/>
        <v>0</v>
      </c>
      <c r="I228" s="22">
        <f t="shared" si="99"/>
        <v>0</v>
      </c>
      <c r="J228" s="22">
        <f t="shared" si="100"/>
        <v>0</v>
      </c>
      <c r="K228" s="35"/>
      <c r="L228" s="22">
        <f>SUM(K229:K234, J223:J228)</f>
        <v>0</v>
      </c>
    </row>
    <row r="229" spans="2:12" x14ac:dyDescent="0.3">
      <c r="B229">
        <v>5</v>
      </c>
      <c r="C229" s="35"/>
      <c r="D229" s="35"/>
      <c r="E229" s="22">
        <f t="shared" si="95"/>
        <v>0</v>
      </c>
      <c r="F229" s="22">
        <f t="shared" si="96"/>
        <v>0</v>
      </c>
      <c r="G229" s="22">
        <f t="shared" si="97"/>
        <v>0</v>
      </c>
      <c r="H229" s="22">
        <f t="shared" si="98"/>
        <v>0</v>
      </c>
      <c r="I229" s="22">
        <f t="shared" si="99"/>
        <v>0</v>
      </c>
      <c r="J229" s="22">
        <f t="shared" si="100"/>
        <v>0</v>
      </c>
      <c r="K229" s="35"/>
      <c r="L229" s="22">
        <f>SUM(K230:K234, J223:J229)</f>
        <v>0</v>
      </c>
    </row>
    <row r="230" spans="2:12" x14ac:dyDescent="0.3">
      <c r="B230">
        <v>6</v>
      </c>
      <c r="C230" s="35"/>
      <c r="D230" s="35"/>
      <c r="E230" s="22">
        <f t="shared" si="95"/>
        <v>0</v>
      </c>
      <c r="F230" s="22">
        <f t="shared" si="96"/>
        <v>0</v>
      </c>
      <c r="G230" s="22">
        <f t="shared" si="97"/>
        <v>0</v>
      </c>
      <c r="H230" s="22">
        <f t="shared" si="98"/>
        <v>0</v>
      </c>
      <c r="I230" s="22">
        <f t="shared" si="99"/>
        <v>0</v>
      </c>
      <c r="J230" s="22">
        <f t="shared" si="100"/>
        <v>0</v>
      </c>
      <c r="K230" s="35"/>
      <c r="L230" s="22">
        <f>SUM(K231:K234, J223:J230)</f>
        <v>0</v>
      </c>
    </row>
    <row r="231" spans="2:12" x14ac:dyDescent="0.3">
      <c r="B231">
        <v>7</v>
      </c>
      <c r="C231" s="35"/>
      <c r="D231" s="35"/>
      <c r="E231" s="22">
        <f t="shared" si="95"/>
        <v>0</v>
      </c>
      <c r="F231" s="22">
        <f t="shared" si="96"/>
        <v>0</v>
      </c>
      <c r="G231" s="22">
        <f t="shared" si="97"/>
        <v>0</v>
      </c>
      <c r="H231" s="22">
        <f t="shared" si="98"/>
        <v>0</v>
      </c>
      <c r="I231" s="22">
        <f t="shared" si="99"/>
        <v>0</v>
      </c>
      <c r="J231" s="22">
        <f t="shared" si="100"/>
        <v>0</v>
      </c>
      <c r="K231" s="35"/>
      <c r="L231" s="22">
        <f>SUM(K232:K234, J223:J231)</f>
        <v>0</v>
      </c>
    </row>
    <row r="232" spans="2:12" x14ac:dyDescent="0.3">
      <c r="B232">
        <v>8</v>
      </c>
      <c r="C232" s="35"/>
      <c r="D232" s="35"/>
      <c r="E232" s="22">
        <f t="shared" si="95"/>
        <v>0</v>
      </c>
      <c r="F232" s="22">
        <f t="shared" si="96"/>
        <v>0</v>
      </c>
      <c r="G232" s="22">
        <f t="shared" si="97"/>
        <v>0</v>
      </c>
      <c r="H232" s="22">
        <f t="shared" si="98"/>
        <v>0</v>
      </c>
      <c r="I232" s="22">
        <f t="shared" si="99"/>
        <v>0</v>
      </c>
      <c r="J232" s="22">
        <f t="shared" si="100"/>
        <v>0</v>
      </c>
      <c r="K232" s="35"/>
      <c r="L232" s="22">
        <f>SUM(K233:K234, J223:J232)</f>
        <v>0</v>
      </c>
    </row>
    <row r="233" spans="2:12" x14ac:dyDescent="0.3">
      <c r="B233">
        <v>9</v>
      </c>
      <c r="C233" s="35"/>
      <c r="D233" s="35"/>
      <c r="E233" s="22">
        <f t="shared" si="95"/>
        <v>0</v>
      </c>
      <c r="F233" s="22">
        <f t="shared" si="96"/>
        <v>0</v>
      </c>
      <c r="G233" s="22">
        <f t="shared" si="97"/>
        <v>0</v>
      </c>
      <c r="H233" s="22">
        <f t="shared" si="98"/>
        <v>0</v>
      </c>
      <c r="I233" s="22">
        <f t="shared" si="99"/>
        <v>0</v>
      </c>
      <c r="J233" s="22">
        <f t="shared" si="100"/>
        <v>0</v>
      </c>
      <c r="K233" s="35"/>
      <c r="L233" s="22">
        <f>SUM(K234, J223:J233)</f>
        <v>0</v>
      </c>
    </row>
    <row r="234" spans="2:12" x14ac:dyDescent="0.3">
      <c r="B234">
        <v>10</v>
      </c>
      <c r="C234" s="35"/>
      <c r="D234" s="35"/>
      <c r="E234" s="22">
        <f t="shared" si="95"/>
        <v>0</v>
      </c>
      <c r="F234" s="22">
        <f t="shared" si="96"/>
        <v>0</v>
      </c>
      <c r="G234" s="22">
        <f t="shared" si="97"/>
        <v>0</v>
      </c>
      <c r="H234" s="22">
        <f t="shared" si="98"/>
        <v>0</v>
      </c>
      <c r="I234" s="22">
        <f t="shared" si="99"/>
        <v>0</v>
      </c>
      <c r="J234" s="22">
        <f t="shared" si="100"/>
        <v>0</v>
      </c>
      <c r="K234" s="35"/>
      <c r="L234" s="22">
        <f>SUM(J223:J234)</f>
        <v>0</v>
      </c>
    </row>
    <row r="235" spans="2:12" x14ac:dyDescent="0.3">
      <c r="B235" t="s">
        <v>14</v>
      </c>
      <c r="C235" s="22">
        <f>SUM(C223:C234)</f>
        <v>0</v>
      </c>
      <c r="D235" s="22"/>
      <c r="E235" s="22">
        <f t="shared" ref="E235:J235" si="101">SUM(E223:E234)</f>
        <v>0</v>
      </c>
      <c r="F235" s="22">
        <f t="shared" si="101"/>
        <v>0</v>
      </c>
      <c r="G235" s="22">
        <f t="shared" si="101"/>
        <v>0</v>
      </c>
      <c r="H235" s="22">
        <f t="shared" si="101"/>
        <v>0</v>
      </c>
      <c r="I235" s="22">
        <f t="shared" si="101"/>
        <v>0</v>
      </c>
      <c r="J235" s="22">
        <f t="shared" si="101"/>
        <v>0</v>
      </c>
      <c r="K235" s="22"/>
      <c r="L235" s="22"/>
    </row>
  </sheetData>
  <mergeCells count="33">
    <mergeCell ref="O20:X21"/>
    <mergeCell ref="G4:I4"/>
    <mergeCell ref="K3:N4"/>
    <mergeCell ref="G99:M99"/>
    <mergeCell ref="A1:Q2"/>
    <mergeCell ref="G25:M25"/>
    <mergeCell ref="G24:M24"/>
    <mergeCell ref="G42:M42"/>
    <mergeCell ref="G43:M43"/>
    <mergeCell ref="A20:M21"/>
    <mergeCell ref="A96:M97"/>
    <mergeCell ref="G3:I3"/>
    <mergeCell ref="A22:M22"/>
    <mergeCell ref="A23:M23"/>
    <mergeCell ref="A41:M41"/>
    <mergeCell ref="A59:M59"/>
    <mergeCell ref="A77:M77"/>
    <mergeCell ref="G100:M100"/>
    <mergeCell ref="G101:M101"/>
    <mergeCell ref="G60:M60"/>
    <mergeCell ref="G61:M61"/>
    <mergeCell ref="G78:M78"/>
    <mergeCell ref="G79:M79"/>
    <mergeCell ref="A122:L122"/>
    <mergeCell ref="A138:L138"/>
    <mergeCell ref="A154:L154"/>
    <mergeCell ref="A103:M104"/>
    <mergeCell ref="A106:M106"/>
    <mergeCell ref="A170:M171"/>
    <mergeCell ref="A173:M173"/>
    <mergeCell ref="A189:M189"/>
    <mergeCell ref="A205:M205"/>
    <mergeCell ref="A221:M221"/>
  </mergeCells>
  <pageMargins left="0.7" right="0.7" top="0.75" bottom="0.75" header="0.3" footer="0.3"/>
  <pageSetup paperSize="1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Botkin, Krista E (DEC)</dc:creator>
  <cp:lastModifiedBy>Nipataruedi, Nattinee (DEC)</cp:lastModifiedBy>
  <dcterms:created xsi:type="dcterms:W3CDTF">2024-01-03T20:06:11Z</dcterms:created>
  <dcterms:modified xsi:type="dcterms:W3CDTF">2024-01-26T23:01:02Z</dcterms:modified>
</cp:coreProperties>
</file>